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BUAE - RSD-STA\Rerports - For Publication\Year 2024\January 2024\"/>
    </mc:Choice>
  </mc:AlternateContent>
  <bookViews>
    <workbookView xWindow="32760" yWindow="32760" windowWidth="19200" windowHeight="8130"/>
  </bookViews>
  <sheets>
    <sheet name="BI-NB.FB" sheetId="4" r:id="rId1"/>
  </sheets>
  <calcPr calcId="162913"/>
</workbook>
</file>

<file path=xl/calcChain.xml><?xml version="1.0" encoding="utf-8"?>
<calcChain xmlns="http://schemas.openxmlformats.org/spreadsheetml/2006/main">
  <c r="AI8" i="4" l="1"/>
  <c r="AI9" i="4"/>
  <c r="AI11" i="4"/>
  <c r="AI12" i="4"/>
  <c r="AI13" i="4"/>
  <c r="AI14" i="4"/>
  <c r="AI15" i="4"/>
  <c r="AI17" i="4"/>
  <c r="AI18" i="4"/>
  <c r="AI19" i="4"/>
  <c r="AI20" i="4"/>
  <c r="AI21" i="4"/>
  <c r="AI23" i="4"/>
  <c r="AI24" i="4"/>
  <c r="AI25" i="4"/>
  <c r="AI26" i="4"/>
  <c r="AI27" i="4"/>
  <c r="AI28" i="4"/>
  <c r="AI29" i="4"/>
  <c r="AI30" i="4"/>
  <c r="AI5" i="4"/>
  <c r="AH6" i="4"/>
  <c r="AH8" i="4"/>
  <c r="AH9" i="4"/>
  <c r="AH11" i="4"/>
  <c r="AH12" i="4"/>
  <c r="AH13" i="4"/>
  <c r="AH14" i="4"/>
  <c r="AH15" i="4"/>
  <c r="AH16" i="4"/>
  <c r="AH17" i="4"/>
  <c r="AH18" i="4"/>
  <c r="AH19" i="4"/>
  <c r="AH20" i="4"/>
  <c r="AH23" i="4"/>
  <c r="AH24" i="4"/>
  <c r="AH25" i="4"/>
  <c r="AH26" i="4"/>
  <c r="AH27" i="4"/>
  <c r="AH28" i="4"/>
  <c r="AH29" i="4"/>
  <c r="AH30" i="4"/>
  <c r="AH5" i="4"/>
  <c r="AG8" i="4"/>
  <c r="AG9" i="4"/>
  <c r="AG11" i="4"/>
  <c r="AG12" i="4"/>
  <c r="AG13" i="4"/>
  <c r="AG14" i="4"/>
  <c r="AG15" i="4"/>
  <c r="AG17" i="4"/>
  <c r="AG18" i="4"/>
  <c r="AG19" i="4"/>
  <c r="AG21" i="4"/>
  <c r="AG22" i="4"/>
  <c r="AG23" i="4"/>
  <c r="AG24" i="4"/>
  <c r="AG25" i="4"/>
  <c r="AG26" i="4"/>
  <c r="AG27" i="4"/>
  <c r="AG28" i="4"/>
  <c r="AG29" i="4"/>
  <c r="AG30" i="4"/>
  <c r="AG5" i="4"/>
  <c r="AF6" i="4"/>
  <c r="AF7" i="4"/>
  <c r="AF8" i="4"/>
  <c r="AF9" i="4"/>
  <c r="AF11" i="4"/>
  <c r="AF12" i="4"/>
  <c r="AF13" i="4"/>
  <c r="AF14" i="4"/>
  <c r="AF15" i="4"/>
  <c r="AF17" i="4"/>
  <c r="AF18" i="4"/>
  <c r="AF19" i="4"/>
  <c r="AF20" i="4"/>
  <c r="AF21" i="4"/>
  <c r="AF23" i="4"/>
  <c r="AF24" i="4"/>
  <c r="AF25" i="4"/>
  <c r="AF26" i="4"/>
  <c r="AF27" i="4"/>
  <c r="AF28" i="4"/>
  <c r="AF29" i="4"/>
  <c r="AF30" i="4"/>
  <c r="AF5" i="4"/>
  <c r="AD5" i="4"/>
  <c r="AE29" i="4"/>
  <c r="AE30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1" i="4"/>
  <c r="AE22" i="4"/>
  <c r="AE23" i="4"/>
  <c r="AE24" i="4"/>
  <c r="AE25" i="4"/>
  <c r="AE26" i="4"/>
  <c r="AE27" i="4"/>
  <c r="AE28" i="4"/>
  <c r="AE5" i="4"/>
  <c r="AD8" i="4"/>
  <c r="AD9" i="4"/>
  <c r="AD10" i="4"/>
  <c r="AD11" i="4"/>
  <c r="AD12" i="4"/>
  <c r="AD13" i="4"/>
  <c r="AD14" i="4"/>
  <c r="AD15" i="4"/>
  <c r="AD17" i="4"/>
  <c r="AD18" i="4"/>
  <c r="AD19" i="4"/>
  <c r="AD20" i="4"/>
  <c r="AD22" i="4"/>
  <c r="AD23" i="4"/>
  <c r="AD24" i="4"/>
  <c r="AD25" i="4"/>
  <c r="AD26" i="4"/>
  <c r="AD27" i="4"/>
  <c r="AD28" i="4"/>
  <c r="AD29" i="4"/>
  <c r="AD30" i="4"/>
  <c r="AA22" i="4"/>
  <c r="Z22" i="4"/>
  <c r="AH22" i="4"/>
  <c r="Y22" i="4"/>
  <c r="Y21" i="4"/>
  <c r="X22" i="4"/>
  <c r="X21" i="4"/>
  <c r="W22" i="4"/>
  <c r="W21" i="4"/>
  <c r="V22" i="4"/>
  <c r="V21" i="4"/>
  <c r="U22" i="4"/>
  <c r="U21" i="4"/>
  <c r="T22" i="4"/>
  <c r="T21" i="4"/>
  <c r="S22" i="4"/>
  <c r="S21" i="4"/>
  <c r="R22" i="4"/>
  <c r="R21" i="4"/>
  <c r="Q22" i="4"/>
  <c r="Q21" i="4"/>
  <c r="P22" i="4"/>
  <c r="P21" i="4"/>
  <c r="O22" i="4"/>
  <c r="O21" i="4"/>
  <c r="N22" i="4"/>
  <c r="N21" i="4"/>
  <c r="M22" i="4"/>
  <c r="M21" i="4"/>
  <c r="L22" i="4"/>
  <c r="L21" i="4"/>
  <c r="K22" i="4"/>
  <c r="K21" i="4"/>
  <c r="J22" i="4"/>
  <c r="J21" i="4"/>
  <c r="I22" i="4"/>
  <c r="I21" i="4"/>
  <c r="H22" i="4"/>
  <c r="H21" i="4"/>
  <c r="G22" i="4"/>
  <c r="G21" i="4"/>
  <c r="F22" i="4"/>
  <c r="F21" i="4"/>
  <c r="E22" i="4"/>
  <c r="E21" i="4"/>
  <c r="D22" i="4"/>
  <c r="AI22" i="4"/>
  <c r="D21" i="4"/>
  <c r="C22" i="4"/>
  <c r="C21" i="4"/>
  <c r="B22" i="4"/>
  <c r="B21" i="4"/>
  <c r="S19" i="4"/>
  <c r="R19" i="4"/>
  <c r="R16" i="4"/>
  <c r="S17" i="4"/>
  <c r="S16" i="4"/>
  <c r="R17" i="4"/>
  <c r="AA16" i="4"/>
  <c r="Z16" i="4"/>
  <c r="AD16" i="4"/>
  <c r="Y16" i="4"/>
  <c r="X16" i="4"/>
  <c r="W16" i="4"/>
  <c r="V16" i="4"/>
  <c r="U16" i="4"/>
  <c r="T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AG16" i="4"/>
  <c r="D16" i="4"/>
  <c r="AI16" i="4"/>
  <c r="C16" i="4"/>
  <c r="B16" i="4"/>
  <c r="AA10" i="4"/>
  <c r="AA7" i="4"/>
  <c r="Z10" i="4"/>
  <c r="AH10" i="4"/>
  <c r="Y10" i="4"/>
  <c r="X10" i="4"/>
  <c r="W10" i="4"/>
  <c r="W7" i="4"/>
  <c r="W6" i="4"/>
  <c r="V10" i="4"/>
  <c r="V7" i="4"/>
  <c r="V6" i="4"/>
  <c r="U10" i="4"/>
  <c r="U7" i="4"/>
  <c r="U6" i="4"/>
  <c r="T10" i="4"/>
  <c r="T7" i="4"/>
  <c r="T6" i="4"/>
  <c r="S10" i="4"/>
  <c r="S7" i="4"/>
  <c r="S6" i="4"/>
  <c r="R10" i="4"/>
  <c r="R7" i="4"/>
  <c r="R6" i="4"/>
  <c r="Q10" i="4"/>
  <c r="Q7" i="4"/>
  <c r="Q6" i="4"/>
  <c r="P10" i="4"/>
  <c r="P7" i="4"/>
  <c r="P6" i="4"/>
  <c r="O10" i="4"/>
  <c r="O7" i="4"/>
  <c r="O6" i="4"/>
  <c r="N10" i="4"/>
  <c r="N7" i="4"/>
  <c r="N6" i="4"/>
  <c r="M10" i="4"/>
  <c r="M7" i="4"/>
  <c r="M6" i="4"/>
  <c r="L10" i="4"/>
  <c r="L7" i="4"/>
  <c r="L6" i="4"/>
  <c r="K10" i="4"/>
  <c r="K7" i="4"/>
  <c r="K6" i="4"/>
  <c r="J10" i="4"/>
  <c r="J7" i="4"/>
  <c r="J6" i="4"/>
  <c r="I10" i="4"/>
  <c r="I7" i="4"/>
  <c r="I6" i="4"/>
  <c r="H10" i="4"/>
  <c r="H7" i="4"/>
  <c r="H6" i="4"/>
  <c r="G10" i="4"/>
  <c r="G7" i="4"/>
  <c r="G6" i="4"/>
  <c r="F10" i="4"/>
  <c r="F7" i="4"/>
  <c r="F6" i="4"/>
  <c r="E10" i="4"/>
  <c r="AG10" i="4"/>
  <c r="D10" i="4"/>
  <c r="AI10" i="4"/>
  <c r="D7" i="4"/>
  <c r="D6" i="4"/>
  <c r="C10" i="4"/>
  <c r="C7" i="4"/>
  <c r="C6" i="4"/>
  <c r="B10" i="4"/>
  <c r="B7" i="4"/>
  <c r="B6" i="4"/>
  <c r="X7" i="4"/>
  <c r="X6" i="4"/>
  <c r="AA21" i="4"/>
  <c r="Y7" i="4"/>
  <c r="Y6" i="4"/>
  <c r="Z7" i="4"/>
  <c r="AD7" i="4"/>
  <c r="AA6" i="4"/>
  <c r="AE6" i="4"/>
  <c r="Z6" i="4"/>
  <c r="AD6" i="4"/>
  <c r="Z21" i="4"/>
  <c r="E7" i="4"/>
  <c r="AF22" i="4"/>
  <c r="AF10" i="4"/>
  <c r="AH7" i="4"/>
  <c r="AF16" i="4"/>
  <c r="E6" i="4"/>
  <c r="AG7" i="4"/>
  <c r="AI7" i="4"/>
  <c r="AH21" i="4"/>
  <c r="AD21" i="4"/>
  <c r="AG6" i="4"/>
  <c r="AI6" i="4"/>
</calcChain>
</file>

<file path=xl/sharedStrings.xml><?xml version="1.0" encoding="utf-8"?>
<sst xmlns="http://schemas.openxmlformats.org/spreadsheetml/2006/main" count="95" uniqueCount="61">
  <si>
    <t>الحكومة</t>
  </si>
  <si>
    <t>القطاع الخاص</t>
  </si>
  <si>
    <t>المؤسسات المالية غير المصرفية</t>
  </si>
  <si>
    <t>منها: القروض والسلف لغير المقيمين بالدرهم</t>
  </si>
  <si>
    <t>الأوراق المالية التي تمثل ديون على الغير (سندات الدين)</t>
  </si>
  <si>
    <t xml:space="preserve">الأسهم </t>
  </si>
  <si>
    <t>سندات محفوظة حتى تاريخ الاستحقاق</t>
  </si>
  <si>
    <t xml:space="preserve">استثمارات أخرى </t>
  </si>
  <si>
    <t xml:space="preserve"> ودائع المقيمين</t>
  </si>
  <si>
    <t xml:space="preserve">المؤسسات المالية غير المصرفية </t>
  </si>
  <si>
    <t xml:space="preserve"> ودائع غير المقيمين</t>
  </si>
  <si>
    <t>مخصصات خاصة وفوائد معلقة</t>
  </si>
  <si>
    <t>مخصصات عامة</t>
  </si>
  <si>
    <t>بنوك وطنية</t>
  </si>
  <si>
    <t>بنوك أجنبية</t>
  </si>
  <si>
    <t>كافة البنوك</t>
  </si>
  <si>
    <t>(بنهاية الشهر، الأرقام بالمليار درهم إلا إذا تمت الإشارة إلى ما هو خلاف ذلك)</t>
  </si>
  <si>
    <t>المؤشرات المصرفية حسب نوعية المصارف: وطنية وأجنبية *</t>
  </si>
  <si>
    <t xml:space="preserve">2. اجمالي الائتمان </t>
  </si>
  <si>
    <t xml:space="preserve">الائتمان المحلي </t>
  </si>
  <si>
    <t xml:space="preserve">القطاع الخاص </t>
  </si>
  <si>
    <t>1. اجمالي اصول البنوك</t>
  </si>
  <si>
    <t>التغير الشهري
%</t>
  </si>
  <si>
    <t>التغير السنوي
%</t>
  </si>
  <si>
    <t>منها:       الشق1</t>
  </si>
  <si>
    <r>
      <t xml:space="preserve">القطاع التجاري والصناعي </t>
    </r>
    <r>
      <rPr>
        <b/>
        <vertAlign val="superscript"/>
        <sz val="11"/>
        <rFont val="Times New Roman"/>
        <family val="1"/>
      </rPr>
      <t>1</t>
    </r>
  </si>
  <si>
    <r>
      <t xml:space="preserve">الائتمان لغير المقيمين </t>
    </r>
    <r>
      <rPr>
        <b/>
        <vertAlign val="superscript"/>
        <sz val="11"/>
        <rFont val="Times New Roman"/>
        <family val="1"/>
      </rPr>
      <t>2</t>
    </r>
  </si>
  <si>
    <t xml:space="preserve">    نسبة (CET1) الشق 1 المشترك         </t>
  </si>
  <si>
    <t>4. ودائع مصرفية</t>
  </si>
  <si>
    <r>
      <t xml:space="preserve">3. اجمالي الاستثمارات من قبل البنوك </t>
    </r>
    <r>
      <rPr>
        <b/>
        <vertAlign val="superscript"/>
        <sz val="11"/>
        <rFont val="Times New Roman"/>
        <family val="1"/>
      </rPr>
      <t>3</t>
    </r>
  </si>
  <si>
    <r>
      <t xml:space="preserve">رأس المال والاحتياطيات </t>
    </r>
    <r>
      <rPr>
        <b/>
        <vertAlign val="superscript"/>
        <sz val="11"/>
        <rFont val="Times New Roman"/>
        <family val="1"/>
      </rPr>
      <t>4</t>
    </r>
  </si>
  <si>
    <r>
      <t xml:space="preserve">نسبة القروض إلى الموارد المستقرة </t>
    </r>
    <r>
      <rPr>
        <b/>
        <vertAlign val="superscript"/>
        <sz val="11"/>
        <rFont val="Times New Roman"/>
        <family val="1"/>
      </rPr>
      <t>5</t>
    </r>
  </si>
  <si>
    <r>
      <t xml:space="preserve">نسبة الأصول السائلة </t>
    </r>
    <r>
      <rPr>
        <b/>
        <vertAlign val="superscript"/>
        <sz val="11"/>
        <rFont val="Times New Roman"/>
        <family val="1"/>
      </rPr>
      <t>6</t>
    </r>
  </si>
  <si>
    <r>
      <t xml:space="preserve">نسبة كفاية رأس المال - (الشق1 + الشق2) </t>
    </r>
    <r>
      <rPr>
        <b/>
        <vertAlign val="superscript"/>
        <sz val="11"/>
        <color indexed="8"/>
        <rFont val="Times New Roman"/>
        <family val="1"/>
      </rPr>
      <t>7</t>
    </r>
    <r>
      <rPr>
        <b/>
        <sz val="11"/>
        <color indexed="8"/>
        <rFont val="Times New Roman"/>
        <family val="1"/>
      </rPr>
      <t xml:space="preserve"> </t>
    </r>
  </si>
  <si>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لا تتضمن ودائع البنوك لدى المصرف المركزي في شكل شهادات الايداع والاذونات النقدية</t>
    </r>
  </si>
  <si>
    <r>
      <t xml:space="preserve">4 </t>
    </r>
    <r>
      <rPr>
        <sz val="12"/>
        <rFont val="Times New Roman"/>
        <family val="1"/>
      </rPr>
      <t xml:space="preserve">لا تشمل القروض/الودائع الثانوية لكنها تتضمن ارباح السنة الحالية </t>
    </r>
  </si>
  <si>
    <r>
      <rPr>
        <vertAlign val="superscript"/>
        <sz val="12"/>
        <rFont val="Times New Roman"/>
        <family val="1"/>
      </rPr>
      <t xml:space="preserve">5 </t>
    </r>
    <r>
      <rPr>
        <sz val="12"/>
        <rFont val="Times New Roman"/>
        <family val="1"/>
      </rPr>
      <t xml:space="preserve">نسبة القروض إلى الموارد المستقرة = نسبة إجمالي السلف (صافي الإقراض + صافي الضمانات المالية وخطابات الاعتماد المعززة + إيداعات ما بين المصارف لفترة أكثر من 3 شهور)، إلى حاصل جمع (صافي الأموال الرأسمالية الحرة + إجمالي المصادر المستقرة الأخرى). </t>
    </r>
  </si>
  <si>
    <t xml:space="preserve">ديسمبر   </t>
  </si>
  <si>
    <t>**بيانات أولية قابلة للتعديل</t>
  </si>
  <si>
    <r>
      <rPr>
        <vertAlign val="superscript"/>
        <sz val="12"/>
        <rFont val="Times New Roman"/>
        <family val="1"/>
      </rPr>
      <t xml:space="preserve">   6  </t>
    </r>
    <r>
      <rPr>
        <sz val="12"/>
        <rFont val="Times New Roman"/>
        <family val="1"/>
      </rPr>
      <t xml:space="preserve">نسبة الأصول السائلة =  نسبة الأصول السائلة = نسبة إجمالي الأصول السائلة في البنوك (شاملة متطلبات الاحتياطي الإلزامي)، إلى إجمالي الخصوم *** </t>
    </r>
  </si>
  <si>
    <t>*** إجمالي الخصوم = إجمالي الأصول في الميزانية العمومية – (رأس المال والاحتياطيات + جميع المخصصات باستثناء مخصصات مستحقات الموظفين+ إعادة التمويل+ القروض/الودائع الثانوية)</t>
  </si>
  <si>
    <t xml:space="preserve">الأفراد </t>
  </si>
  <si>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يتم احتساب نسبة كفاية رأس المال (نسبة الشق 1 + الشق 2) ونسبة الشق 1 ونسبة الشق 1 المشترك CET1 للفترة التي تبدأ من ديسمبر 2017 وفقا لمبادئ بازل 3 التوجيهية الصادرة في تعميم المصرف المركزي رقم 52/2017.</t>
    </r>
  </si>
  <si>
    <t xml:space="preserve">   </t>
  </si>
  <si>
    <t xml:space="preserve">القطاع العام (الحكومة. ملكية أكثر من 50% ) </t>
  </si>
  <si>
    <t>* هناك 22 بنكاً وطنياً و39 بنكاً أجنبياً تعمل بالدولة</t>
  </si>
  <si>
    <r>
      <rPr>
        <vertAlign val="super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تشمل إقراض ( المقيمين): الأوراق التجارية المخفضة وشركات التأمين</t>
    </r>
  </si>
  <si>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تشمل  إقراض (غير المقيمين): المؤسسات المالية غير المصرفية الأوراق التجارية المخفضة والقروض والسلف {(القطاع الحكومي والعام، القطاع الخاص ( الشركات والأفراد )} بالعملات المحلية والأجنبية</t>
    </r>
  </si>
  <si>
    <t>يناير 2023</t>
  </si>
  <si>
    <t>فبراير 2023</t>
  </si>
  <si>
    <t>مارس  2023</t>
  </si>
  <si>
    <t>أبريل  2023</t>
  </si>
  <si>
    <t>مايو  2023</t>
  </si>
  <si>
    <t>يونيو  2023</t>
  </si>
  <si>
    <t>يوليو  2023</t>
  </si>
  <si>
    <t>أغسطس  2023</t>
  </si>
  <si>
    <t>سبتمبر 2023</t>
  </si>
  <si>
    <t>أكتوبر 2023</t>
  </si>
  <si>
    <t>نوفمبر  2023</t>
  </si>
  <si>
    <t>ديسمبر 2023 **</t>
  </si>
  <si>
    <t>يناير 2024**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</si>
</sst>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0.0%"/>
    <numFmt numFmtId="168" formatCode="#,##0.0"/>
    <numFmt numFmtId="169" formatCode="_-* #,##0.00_-;_-* #,##0.00\-;_-* &quot;-&quot;??_-;_-@_-"/>
    <numFmt numFmtId="170" formatCode="#,##0.0_);\(#,##0.0\)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rgb="FF7030A0"/>
      <name val="Times New Roman"/>
      <family val="1"/>
    </font>
    <font>
      <b/>
      <i/>
      <sz val="12"/>
      <color rgb="FF7030A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name val="Times New Roman"/>
      <family val="1"/>
    </font>
    <font>
      <i/>
      <sz val="12"/>
      <color rgb="FF7030A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</cellStyleXfs>
  <cellXfs count="89">
    <xf numFmtId="0" fontId="0" fillId="0" borderId="0" xfId="0"/>
    <xf numFmtId="0" fontId="5" fillId="0" borderId="0" xfId="12" applyFont="1" applyFill="1" applyBorder="1" applyAlignment="1">
      <alignment vertical="center"/>
    </xf>
    <xf numFmtId="1" fontId="4" fillId="0" borderId="0" xfId="12" applyNumberFormat="1" applyFont="1" applyFill="1" applyBorder="1" applyAlignment="1">
      <alignment vertical="center" wrapText="1"/>
    </xf>
    <xf numFmtId="0" fontId="4" fillId="0" borderId="1" xfId="12" applyFont="1" applyFill="1" applyBorder="1" applyAlignment="1">
      <alignment vertical="center"/>
    </xf>
    <xf numFmtId="0" fontId="5" fillId="0" borderId="1" xfId="12" applyNumberFormat="1" applyFont="1" applyFill="1" applyBorder="1" applyAlignment="1">
      <alignment horizontal="center" vertical="center"/>
    </xf>
    <xf numFmtId="0" fontId="17" fillId="0" borderId="0" xfId="0" applyFont="1"/>
    <xf numFmtId="0" fontId="5" fillId="2" borderId="1" xfId="12" applyFont="1" applyFill="1" applyBorder="1" applyAlignment="1">
      <alignment horizontal="right" vertical="center" indent="1" readingOrder="2"/>
    </xf>
    <xf numFmtId="167" fontId="8" fillId="0" borderId="1" xfId="48" applyNumberFormat="1" applyFont="1" applyFill="1" applyBorder="1" applyAlignment="1">
      <alignment horizontal="right" vertical="center"/>
    </xf>
    <xf numFmtId="0" fontId="6" fillId="2" borderId="1" xfId="12" applyFont="1" applyFill="1" applyBorder="1" applyAlignment="1">
      <alignment horizontal="right" vertical="center" indent="4" readingOrder="2"/>
    </xf>
    <xf numFmtId="0" fontId="6" fillId="2" borderId="1" xfId="12" applyFont="1" applyFill="1" applyBorder="1" applyAlignment="1">
      <alignment horizontal="right" vertical="center" indent="7" readingOrder="2"/>
    </xf>
    <xf numFmtId="168" fontId="6" fillId="2" borderId="1" xfId="12" applyNumberFormat="1" applyFont="1" applyFill="1" applyBorder="1" applyAlignment="1">
      <alignment horizontal="right" vertical="center" indent="7" readingOrder="2"/>
    </xf>
    <xf numFmtId="0" fontId="6" fillId="2" borderId="1" xfId="12" applyFont="1" applyFill="1" applyBorder="1" applyAlignment="1">
      <alignment horizontal="right" vertical="center" indent="9" readingOrder="2"/>
    </xf>
    <xf numFmtId="168" fontId="6" fillId="2" borderId="1" xfId="12" applyNumberFormat="1" applyFont="1" applyFill="1" applyBorder="1" applyAlignment="1">
      <alignment horizontal="right" vertical="center" indent="4" readingOrder="2"/>
    </xf>
    <xf numFmtId="168" fontId="6" fillId="2" borderId="1" xfId="12" applyNumberFormat="1" applyFont="1" applyFill="1" applyBorder="1" applyAlignment="1">
      <alignment horizontal="right" vertical="center" indent="6" readingOrder="2"/>
    </xf>
    <xf numFmtId="0" fontId="6" fillId="0" borderId="1" xfId="12" applyFont="1" applyFill="1" applyBorder="1" applyAlignment="1">
      <alignment horizontal="right" indent="2" readingOrder="2"/>
    </xf>
    <xf numFmtId="0" fontId="6" fillId="0" borderId="1" xfId="12" applyFont="1" applyFill="1" applyBorder="1" applyAlignment="1">
      <alignment horizontal="right" indent="5" readingOrder="2"/>
    </xf>
    <xf numFmtId="0" fontId="5" fillId="2" borderId="1" xfId="12" applyFont="1" applyFill="1" applyBorder="1" applyAlignment="1">
      <alignment horizontal="right"/>
    </xf>
    <xf numFmtId="0" fontId="5" fillId="0" borderId="1" xfId="12" applyFont="1" applyFill="1" applyBorder="1" applyAlignment="1">
      <alignment horizontal="right" wrapText="1"/>
    </xf>
    <xf numFmtId="0" fontId="5" fillId="0" borderId="1" xfId="12" applyFont="1" applyFill="1" applyBorder="1" applyAlignment="1">
      <alignment horizontal="right"/>
    </xf>
    <xf numFmtId="168" fontId="5" fillId="0" borderId="1" xfId="12" applyNumberFormat="1" applyFont="1" applyFill="1" applyBorder="1" applyAlignment="1">
      <alignment horizontal="right" readingOrder="2"/>
    </xf>
    <xf numFmtId="0" fontId="5" fillId="3" borderId="1" xfId="12" applyFont="1" applyFill="1" applyBorder="1" applyAlignment="1">
      <alignment horizontal="right" vertical="center" indent="1" readingOrder="2"/>
    </xf>
    <xf numFmtId="167" fontId="8" fillId="0" borderId="2" xfId="48" applyNumberFormat="1" applyFont="1" applyFill="1" applyBorder="1" applyAlignment="1">
      <alignment horizontal="right" vertical="center"/>
    </xf>
    <xf numFmtId="167" fontId="8" fillId="0" borderId="3" xfId="48" applyNumberFormat="1" applyFont="1" applyFill="1" applyBorder="1" applyAlignment="1">
      <alignment horizontal="right" vertical="center"/>
    </xf>
    <xf numFmtId="167" fontId="8" fillId="0" borderId="4" xfId="48" applyNumberFormat="1" applyFont="1" applyFill="1" applyBorder="1" applyAlignment="1">
      <alignment horizontal="right" vertical="center"/>
    </xf>
    <xf numFmtId="167" fontId="8" fillId="0" borderId="5" xfId="48" applyNumberFormat="1" applyFont="1" applyFill="1" applyBorder="1" applyAlignment="1">
      <alignment horizontal="right" vertical="center"/>
    </xf>
    <xf numFmtId="167" fontId="8" fillId="0" borderId="0" xfId="48" applyNumberFormat="1" applyFont="1" applyFill="1" applyBorder="1" applyAlignment="1">
      <alignment horizontal="right" vertical="center"/>
    </xf>
    <xf numFmtId="167" fontId="8" fillId="0" borderId="6" xfId="48" applyNumberFormat="1" applyFont="1" applyFill="1" applyBorder="1" applyAlignment="1">
      <alignment horizontal="right" vertical="center"/>
    </xf>
    <xf numFmtId="167" fontId="8" fillId="0" borderId="7" xfId="48" applyNumberFormat="1" applyFont="1" applyFill="1" applyBorder="1" applyAlignment="1">
      <alignment horizontal="right" vertical="center"/>
    </xf>
    <xf numFmtId="167" fontId="8" fillId="0" borderId="8" xfId="48" applyNumberFormat="1" applyFont="1" applyFill="1" applyBorder="1" applyAlignment="1">
      <alignment horizontal="right" vertical="center"/>
    </xf>
    <xf numFmtId="167" fontId="8" fillId="0" borderId="9" xfId="48" applyNumberFormat="1" applyFont="1" applyFill="1" applyBorder="1" applyAlignment="1">
      <alignment horizontal="right" vertical="center"/>
    </xf>
    <xf numFmtId="167" fontId="8" fillId="3" borderId="1" xfId="48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horizontal="right" vertical="center"/>
    </xf>
    <xf numFmtId="0" fontId="4" fillId="0" borderId="0" xfId="12" applyFont="1" applyBorder="1" applyAlignment="1">
      <alignment horizontal="right" readingOrder="2"/>
    </xf>
    <xf numFmtId="0" fontId="13" fillId="0" borderId="0" xfId="12" applyFont="1" applyBorder="1" applyAlignment="1">
      <alignment horizontal="right" readingOrder="2"/>
    </xf>
    <xf numFmtId="0" fontId="4" fillId="0" borderId="0" xfId="12" applyFont="1" applyAlignment="1">
      <alignment horizontal="right" readingOrder="2"/>
    </xf>
    <xf numFmtId="165" fontId="8" fillId="3" borderId="1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right" vertical="center"/>
    </xf>
    <xf numFmtId="170" fontId="4" fillId="0" borderId="1" xfId="1" applyNumberFormat="1" applyFont="1" applyFill="1" applyBorder="1" applyAlignment="1">
      <alignment horizontal="right" vertical="center"/>
    </xf>
    <xf numFmtId="167" fontId="8" fillId="0" borderId="1" xfId="27" applyNumberFormat="1" applyFont="1" applyFill="1" applyBorder="1" applyAlignment="1">
      <alignment horizontal="right" vertical="center"/>
    </xf>
    <xf numFmtId="167" fontId="19" fillId="0" borderId="1" xfId="27" applyNumberFormat="1" applyFont="1" applyFill="1" applyBorder="1" applyAlignment="1">
      <alignment horizontal="right" vertical="center"/>
    </xf>
    <xf numFmtId="167" fontId="8" fillId="3" borderId="1" xfId="27" applyNumberFormat="1" applyFont="1" applyFill="1" applyBorder="1" applyAlignment="1">
      <alignment horizontal="right" vertical="center"/>
    </xf>
    <xf numFmtId="167" fontId="19" fillId="3" borderId="1" xfId="27" applyNumberFormat="1" applyFont="1" applyFill="1" applyBorder="1" applyAlignment="1">
      <alignment horizontal="right" vertical="center"/>
    </xf>
    <xf numFmtId="0" fontId="17" fillId="0" borderId="0" xfId="0" applyFont="1" applyFill="1"/>
    <xf numFmtId="0" fontId="4" fillId="0" borderId="0" xfId="12" applyFont="1" applyFill="1" applyBorder="1" applyAlignment="1">
      <alignment horizontal="left" vertical="center" wrapText="1"/>
    </xf>
    <xf numFmtId="39" fontId="14" fillId="0" borderId="0" xfId="10" applyNumberFormat="1" applyFont="1" applyAlignment="1"/>
    <xf numFmtId="0" fontId="4" fillId="0" borderId="0" xfId="12" applyFont="1" applyFill="1" applyBorder="1" applyAlignment="1">
      <alignment horizontal="right" readingOrder="2"/>
    </xf>
    <xf numFmtId="167" fontId="8" fillId="0" borderId="10" xfId="48" applyNumberFormat="1" applyFont="1" applyFill="1" applyBorder="1" applyAlignment="1">
      <alignment horizontal="right" vertical="center"/>
    </xf>
    <xf numFmtId="1" fontId="6" fillId="0" borderId="0" xfId="12" applyNumberFormat="1" applyFont="1" applyFill="1" applyBorder="1" applyAlignment="1">
      <alignment horizontal="right" vertical="center" wrapText="1"/>
    </xf>
    <xf numFmtId="1" fontId="6" fillId="0" borderId="0" xfId="12" applyNumberFormat="1" applyFont="1" applyFill="1" applyBorder="1" applyAlignment="1">
      <alignment wrapText="1"/>
    </xf>
    <xf numFmtId="0" fontId="6" fillId="0" borderId="0" xfId="12" applyFont="1" applyFill="1" applyBorder="1" applyAlignment="1">
      <alignment horizontal="left" wrapText="1"/>
    </xf>
    <xf numFmtId="0" fontId="14" fillId="0" borderId="0" xfId="10" applyFont="1" applyAlignment="1"/>
    <xf numFmtId="0" fontId="20" fillId="0" borderId="0" xfId="45" applyFont="1" applyAlignment="1">
      <alignment horizontal="left" vertical="center"/>
    </xf>
    <xf numFmtId="0" fontId="15" fillId="0" borderId="0" xfId="45" applyFont="1" applyAlignment="1"/>
    <xf numFmtId="0" fontId="5" fillId="3" borderId="1" xfId="12" applyFont="1" applyFill="1" applyBorder="1" applyAlignment="1">
      <alignment horizontal="right" vertical="center"/>
    </xf>
    <xf numFmtId="0" fontId="5" fillId="2" borderId="1" xfId="12" applyFont="1" applyFill="1" applyBorder="1" applyAlignment="1">
      <alignment horizontal="right" vertical="center"/>
    </xf>
    <xf numFmtId="0" fontId="21" fillId="0" borderId="1" xfId="0" applyFont="1" applyBorder="1" applyAlignment="1">
      <alignment vertical="center"/>
    </xf>
    <xf numFmtId="0" fontId="18" fillId="0" borderId="1" xfId="12" applyFont="1" applyFill="1" applyBorder="1" applyAlignment="1">
      <alignment horizontal="center" vertical="center" wrapText="1"/>
    </xf>
    <xf numFmtId="0" fontId="4" fillId="0" borderId="6" xfId="12" applyFont="1" applyFill="1" applyBorder="1" applyAlignment="1">
      <alignment horizontal="left" vertical="center" wrapText="1"/>
    </xf>
    <xf numFmtId="1" fontId="4" fillId="0" borderId="8" xfId="12" applyNumberFormat="1" applyFont="1" applyFill="1" applyBorder="1" applyAlignment="1">
      <alignment vertical="center" wrapText="1"/>
    </xf>
    <xf numFmtId="0" fontId="4" fillId="0" borderId="8" xfId="12" applyFont="1" applyFill="1" applyBorder="1" applyAlignment="1">
      <alignment horizontal="left" vertical="center" wrapText="1"/>
    </xf>
    <xf numFmtId="0" fontId="4" fillId="0" borderId="9" xfId="12" applyFont="1" applyFill="1" applyBorder="1" applyAlignment="1">
      <alignment horizontal="left" vertical="center" wrapText="1"/>
    </xf>
    <xf numFmtId="166" fontId="8" fillId="0" borderId="1" xfId="12" applyNumberFormat="1" applyFont="1" applyFill="1" applyBorder="1" applyAlignment="1">
      <alignment horizontal="right" vertical="center"/>
    </xf>
    <xf numFmtId="165" fontId="8" fillId="3" borderId="1" xfId="5" applyNumberFormat="1" applyFont="1" applyFill="1" applyBorder="1" applyAlignment="1">
      <alignment horizontal="right" vertical="center"/>
    </xf>
    <xf numFmtId="166" fontId="4" fillId="0" borderId="1" xfId="12" applyNumberFormat="1" applyFont="1" applyFill="1" applyBorder="1" applyAlignment="1">
      <alignment horizontal="right" vertical="center"/>
    </xf>
    <xf numFmtId="166" fontId="8" fillId="3" borderId="1" xfId="12" applyNumberFormat="1" applyFont="1" applyFill="1" applyBorder="1" applyAlignment="1">
      <alignment horizontal="right" vertical="center"/>
    </xf>
    <xf numFmtId="167" fontId="8" fillId="3" borderId="1" xfId="28" applyNumberFormat="1" applyFont="1" applyFill="1" applyBorder="1" applyAlignment="1">
      <alignment horizontal="right" vertical="center"/>
    </xf>
    <xf numFmtId="167" fontId="8" fillId="0" borderId="1" xfId="49" applyNumberFormat="1" applyFont="1" applyFill="1" applyBorder="1" applyAlignment="1">
      <alignment horizontal="right" vertical="center"/>
    </xf>
    <xf numFmtId="167" fontId="8" fillId="0" borderId="1" xfId="28" applyNumberFormat="1" applyFont="1" applyFill="1" applyBorder="1" applyAlignment="1">
      <alignment horizontal="right" vertical="center"/>
    </xf>
    <xf numFmtId="165" fontId="8" fillId="4" borderId="1" xfId="1" applyNumberFormat="1" applyFont="1" applyFill="1" applyBorder="1" applyAlignment="1">
      <alignment horizontal="right" vertical="center"/>
    </xf>
    <xf numFmtId="165" fontId="8" fillId="4" borderId="1" xfId="5" applyNumberFormat="1" applyFont="1" applyFill="1" applyBorder="1" applyAlignment="1">
      <alignment horizontal="right" vertical="center"/>
    </xf>
    <xf numFmtId="167" fontId="8" fillId="4" borderId="1" xfId="27" applyNumberFormat="1" applyFont="1" applyFill="1" applyBorder="1" applyAlignment="1">
      <alignment horizontal="right" vertical="center"/>
    </xf>
    <xf numFmtId="10" fontId="19" fillId="4" borderId="1" xfId="27" applyNumberFormat="1" applyFont="1" applyFill="1" applyBorder="1" applyAlignment="1">
      <alignment horizontal="right" vertical="center"/>
    </xf>
    <xf numFmtId="167" fontId="19" fillId="4" borderId="1" xfId="27" applyNumberFormat="1" applyFont="1" applyFill="1" applyBorder="1" applyAlignment="1">
      <alignment horizontal="right" vertical="center"/>
    </xf>
    <xf numFmtId="166" fontId="8" fillId="4" borderId="1" xfId="12" applyNumberFormat="1" applyFont="1" applyFill="1" applyBorder="1" applyAlignment="1">
      <alignment horizontal="right" vertical="center"/>
    </xf>
    <xf numFmtId="165" fontId="22" fillId="0" borderId="1" xfId="1" applyNumberFormat="1" applyFont="1" applyFill="1" applyBorder="1" applyAlignment="1">
      <alignment horizontal="right" vertical="center"/>
    </xf>
    <xf numFmtId="167" fontId="22" fillId="0" borderId="1" xfId="27" applyNumberFormat="1" applyFont="1" applyFill="1" applyBorder="1" applyAlignment="1">
      <alignment horizontal="right" vertical="center"/>
    </xf>
    <xf numFmtId="167" fontId="23" fillId="0" borderId="1" xfId="27" applyNumberFormat="1" applyFont="1" applyFill="1" applyBorder="1" applyAlignment="1">
      <alignment horizontal="right" vertical="center"/>
    </xf>
    <xf numFmtId="167" fontId="22" fillId="2" borderId="1" xfId="27" applyNumberFormat="1" applyFont="1" applyFill="1" applyBorder="1" applyAlignment="1">
      <alignment horizontal="right" vertical="center"/>
    </xf>
    <xf numFmtId="0" fontId="3" fillId="0" borderId="5" xfId="12" applyFont="1" applyFill="1" applyBorder="1" applyAlignment="1">
      <alignment horizontal="center" vertical="center"/>
    </xf>
    <xf numFmtId="0" fontId="3" fillId="0" borderId="0" xfId="12" applyFont="1" applyFill="1" applyBorder="1" applyAlignment="1">
      <alignment horizontal="center" vertical="center"/>
    </xf>
    <xf numFmtId="0" fontId="4" fillId="0" borderId="8" xfId="12" applyFont="1" applyFill="1" applyBorder="1" applyAlignment="1">
      <alignment horizontal="center" vertical="center"/>
    </xf>
    <xf numFmtId="0" fontId="4" fillId="0" borderId="0" xfId="12" applyFont="1" applyFill="1" applyBorder="1" applyAlignment="1">
      <alignment horizontal="center" vertical="center"/>
    </xf>
    <xf numFmtId="0" fontId="9" fillId="0" borderId="1" xfId="12" applyFont="1" applyFill="1" applyBorder="1" applyAlignment="1">
      <alignment horizontal="center" vertical="center" wrapText="1"/>
    </xf>
    <xf numFmtId="0" fontId="5" fillId="0" borderId="11" xfId="12" applyNumberFormat="1" applyFont="1" applyFill="1" applyBorder="1" applyAlignment="1">
      <alignment horizontal="center" vertical="center"/>
    </xf>
    <xf numFmtId="0" fontId="5" fillId="0" borderId="10" xfId="12" applyNumberFormat="1" applyFont="1" applyFill="1" applyBorder="1" applyAlignment="1">
      <alignment horizontal="center" vertical="center"/>
    </xf>
    <xf numFmtId="0" fontId="5" fillId="0" borderId="1" xfId="12" applyNumberFormat="1" applyFont="1" applyFill="1" applyBorder="1" applyAlignment="1">
      <alignment horizontal="center" vertical="center"/>
    </xf>
    <xf numFmtId="0" fontId="18" fillId="0" borderId="11" xfId="12" applyFont="1" applyFill="1" applyBorder="1" applyAlignment="1">
      <alignment horizontal="center" vertical="center" wrapText="1"/>
    </xf>
    <xf numFmtId="0" fontId="18" fillId="0" borderId="10" xfId="12" applyFont="1" applyFill="1" applyBorder="1" applyAlignment="1">
      <alignment horizontal="center" vertical="center" wrapText="1"/>
    </xf>
  </cellXfs>
  <cellStyles count="57">
    <cellStyle name="Comma" xfId="1" builtinId="3"/>
    <cellStyle name="Comma 2" xfId="2"/>
    <cellStyle name="Comma 2 2" xfId="3"/>
    <cellStyle name="Comma 2 2 2" xfId="4"/>
    <cellStyle name="Comma 2 3" xfId="5"/>
    <cellStyle name="Comma 3" xfId="6"/>
    <cellStyle name="Comma 3 2" xfId="7"/>
    <cellStyle name="Comma 4" xfId="8"/>
    <cellStyle name="Comma 5" xfId="9"/>
    <cellStyle name="Normal" xfId="0" builtinId="0"/>
    <cellStyle name="Normal 2" xfId="10"/>
    <cellStyle name="Normal 2 2" xfId="11"/>
    <cellStyle name="Normal 2 2 2" xfId="12"/>
    <cellStyle name="Normal 2 2 2 2" xfId="13"/>
    <cellStyle name="Normal 2 2 3" xfId="14"/>
    <cellStyle name="Normal 2 3" xfId="15"/>
    <cellStyle name="Normal 20" xfId="16"/>
    <cellStyle name="Normal 20 2" xfId="17"/>
    <cellStyle name="Normal 23" xfId="18"/>
    <cellStyle name="Normal 23 2" xfId="19"/>
    <cellStyle name="Normal 24" xfId="20"/>
    <cellStyle name="Normal 24 2" xfId="21"/>
    <cellStyle name="Normal 26" xfId="22"/>
    <cellStyle name="Normal 26 2" xfId="23"/>
    <cellStyle name="Normal 29" xfId="24"/>
    <cellStyle name="Normal 29 2" xfId="25"/>
    <cellStyle name="Normal 3" xfId="26"/>
    <cellStyle name="Normal 3 2" xfId="27"/>
    <cellStyle name="Normal 3 2 2" xfId="28"/>
    <cellStyle name="Normal 3 3" xfId="29"/>
    <cellStyle name="Normal 31" xfId="30"/>
    <cellStyle name="Normal 31 2" xfId="31"/>
    <cellStyle name="Normal 34" xfId="32"/>
    <cellStyle name="Normal 34 2" xfId="33"/>
    <cellStyle name="Normal 36" xfId="34"/>
    <cellStyle name="Normal 36 2" xfId="35"/>
    <cellStyle name="Normal 37" xfId="36"/>
    <cellStyle name="Normal 37 2" xfId="37"/>
    <cellStyle name="Normal 4" xfId="38"/>
    <cellStyle name="Normal 5" xfId="39"/>
    <cellStyle name="Normal 5 2" xfId="40"/>
    <cellStyle name="Normal 6" xfId="41"/>
    <cellStyle name="Normal 6 2" xfId="42"/>
    <cellStyle name="Normal 7" xfId="43"/>
    <cellStyle name="Normal 7 2" xfId="44"/>
    <cellStyle name="Normal 8" xfId="45"/>
    <cellStyle name="Normal 9" xfId="46"/>
    <cellStyle name="Normal 9 2" xfId="47"/>
    <cellStyle name="Percent" xfId="48" builtinId="5"/>
    <cellStyle name="Percent 2" xfId="49"/>
    <cellStyle name="Percent 3" xfId="50"/>
    <cellStyle name="Percent 3 2" xfId="51"/>
    <cellStyle name="Percent 4" xfId="52"/>
    <cellStyle name="Percent 4 2" xfId="53"/>
    <cellStyle name="Percent 5" xfId="54"/>
    <cellStyle name="Style 1" xfId="55"/>
    <cellStyle name="Style 1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rightToLeft="1" tabSelected="1" zoomScale="80" zoomScaleNormal="80" workbookViewId="0">
      <pane xSplit="1" topLeftCell="I1" activePane="topRight" state="frozen"/>
      <selection activeCell="A4" sqref="A4"/>
      <selection pane="topRight" activeCell="AB3" sqref="AB3:AC3"/>
    </sheetView>
  </sheetViews>
  <sheetFormatPr defaultRowHeight="15" x14ac:dyDescent="0.25"/>
  <cols>
    <col min="1" max="1" width="43.7109375" style="5" customWidth="1"/>
    <col min="2" max="2" width="12.140625" style="5" hidden="1" customWidth="1"/>
    <col min="3" max="3" width="10.28515625" style="5" hidden="1" customWidth="1"/>
    <col min="4" max="4" width="10.85546875" style="5" bestFit="1" customWidth="1"/>
    <col min="5" max="5" width="9.28515625" style="5" bestFit="1" customWidth="1"/>
    <col min="6" max="6" width="10.85546875" style="5" bestFit="1" customWidth="1"/>
    <col min="7" max="7" width="9.28515625" style="5" bestFit="1" customWidth="1"/>
    <col min="8" max="8" width="10.85546875" style="5" bestFit="1" customWidth="1"/>
    <col min="9" max="9" width="9.28515625" style="5" bestFit="1" customWidth="1"/>
    <col min="10" max="10" width="10.85546875" style="5" bestFit="1" customWidth="1"/>
    <col min="11" max="11" width="9.28515625" style="5" bestFit="1" customWidth="1"/>
    <col min="12" max="12" width="10.85546875" style="5" bestFit="1" customWidth="1"/>
    <col min="13" max="13" width="9.28515625" style="5" bestFit="1" customWidth="1"/>
    <col min="14" max="14" width="10.85546875" style="5" bestFit="1" customWidth="1"/>
    <col min="15" max="15" width="9.28515625" style="5" bestFit="1" customWidth="1"/>
    <col min="16" max="16" width="10.85546875" style="5" bestFit="1" customWidth="1"/>
    <col min="17" max="17" width="9.28515625" style="5" bestFit="1" customWidth="1"/>
    <col min="18" max="18" width="10.85546875" style="5" bestFit="1" customWidth="1"/>
    <col min="19" max="19" width="9.28515625" style="5" bestFit="1" customWidth="1"/>
    <col min="20" max="20" width="10.85546875" style="5" bestFit="1" customWidth="1"/>
    <col min="21" max="21" width="9.28515625" style="5" bestFit="1" customWidth="1"/>
    <col min="22" max="22" width="10.85546875" style="5" bestFit="1" customWidth="1"/>
    <col min="23" max="23" width="9.28515625" style="5" bestFit="1" customWidth="1"/>
    <col min="24" max="24" width="10.85546875" style="5" bestFit="1" customWidth="1"/>
    <col min="25" max="25" width="9.28515625" style="5" bestFit="1" customWidth="1"/>
    <col min="26" max="26" width="10.85546875" style="5" bestFit="1" customWidth="1"/>
    <col min="27" max="27" width="9.28515625" style="5" bestFit="1" customWidth="1"/>
    <col min="28" max="28" width="10.7109375" style="5" bestFit="1" customWidth="1"/>
    <col min="29" max="29" width="9.28515625" style="5" bestFit="1" customWidth="1"/>
    <col min="30" max="30" width="9.140625" style="5" bestFit="1" customWidth="1"/>
    <col min="31" max="31" width="9.28515625" style="5" bestFit="1" customWidth="1"/>
    <col min="32" max="32" width="9.140625" style="5" bestFit="1" customWidth="1"/>
    <col min="33" max="34" width="9.5703125" style="5" bestFit="1" customWidth="1"/>
    <col min="35" max="35" width="9.42578125" style="5" bestFit="1" customWidth="1"/>
    <col min="36" max="37" width="9.140625" style="5"/>
    <col min="38" max="38" width="15.28515625" style="5" customWidth="1"/>
    <col min="39" max="16384" width="9.140625" style="5"/>
  </cols>
  <sheetData>
    <row r="1" spans="1:36" ht="18.75" x14ac:dyDescent="0.25">
      <c r="A1" s="79" t="s">
        <v>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6" ht="15.75" x14ac:dyDescent="0.25">
      <c r="A2" s="81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</row>
    <row r="3" spans="1:36" ht="63" customHeight="1" x14ac:dyDescent="0.25">
      <c r="A3" s="3"/>
      <c r="B3" s="84" t="s">
        <v>37</v>
      </c>
      <c r="C3" s="85"/>
      <c r="D3" s="84" t="s">
        <v>48</v>
      </c>
      <c r="E3" s="85"/>
      <c r="F3" s="84" t="s">
        <v>49</v>
      </c>
      <c r="G3" s="85"/>
      <c r="H3" s="84" t="s">
        <v>50</v>
      </c>
      <c r="I3" s="85"/>
      <c r="J3" s="84" t="s">
        <v>51</v>
      </c>
      <c r="K3" s="85"/>
      <c r="L3" s="84" t="s">
        <v>52</v>
      </c>
      <c r="M3" s="85"/>
      <c r="N3" s="84" t="s">
        <v>53</v>
      </c>
      <c r="O3" s="85"/>
      <c r="P3" s="84" t="s">
        <v>54</v>
      </c>
      <c r="Q3" s="85"/>
      <c r="R3" s="84" t="s">
        <v>55</v>
      </c>
      <c r="S3" s="85"/>
      <c r="T3" s="84" t="s">
        <v>56</v>
      </c>
      <c r="U3" s="85"/>
      <c r="V3" s="84" t="s">
        <v>57</v>
      </c>
      <c r="W3" s="85"/>
      <c r="X3" s="86" t="s">
        <v>58</v>
      </c>
      <c r="Y3" s="86"/>
      <c r="Z3" s="86" t="s">
        <v>59</v>
      </c>
      <c r="AA3" s="86"/>
      <c r="AB3" s="86" t="s">
        <v>60</v>
      </c>
      <c r="AC3" s="86"/>
      <c r="AD3" s="83" t="s">
        <v>22</v>
      </c>
      <c r="AE3" s="83"/>
      <c r="AF3" s="83" t="s">
        <v>23</v>
      </c>
      <c r="AG3" s="83"/>
      <c r="AH3" s="57" t="s">
        <v>22</v>
      </c>
      <c r="AI3" s="57" t="s">
        <v>23</v>
      </c>
      <c r="AJ3" s="5" t="s">
        <v>43</v>
      </c>
    </row>
    <row r="4" spans="1:36" ht="15.75" x14ac:dyDescent="0.25">
      <c r="A4" s="3"/>
      <c r="B4" s="4" t="s">
        <v>13</v>
      </c>
      <c r="C4" s="4" t="s">
        <v>14</v>
      </c>
      <c r="D4" s="4" t="s">
        <v>13</v>
      </c>
      <c r="E4" s="4" t="s">
        <v>14</v>
      </c>
      <c r="F4" s="4" t="s">
        <v>13</v>
      </c>
      <c r="G4" s="4" t="s">
        <v>14</v>
      </c>
      <c r="H4" s="4" t="s">
        <v>13</v>
      </c>
      <c r="I4" s="4" t="s">
        <v>14</v>
      </c>
      <c r="J4" s="4" t="s">
        <v>13</v>
      </c>
      <c r="K4" s="4" t="s">
        <v>14</v>
      </c>
      <c r="L4" s="4" t="s">
        <v>13</v>
      </c>
      <c r="M4" s="4" t="s">
        <v>14</v>
      </c>
      <c r="N4" s="4" t="s">
        <v>13</v>
      </c>
      <c r="O4" s="4" t="s">
        <v>14</v>
      </c>
      <c r="P4" s="4" t="s">
        <v>13</v>
      </c>
      <c r="Q4" s="4" t="s">
        <v>14</v>
      </c>
      <c r="R4" s="4" t="s">
        <v>13</v>
      </c>
      <c r="S4" s="4" t="s">
        <v>14</v>
      </c>
      <c r="T4" s="4" t="s">
        <v>13</v>
      </c>
      <c r="U4" s="4" t="s">
        <v>14</v>
      </c>
      <c r="V4" s="4" t="s">
        <v>13</v>
      </c>
      <c r="W4" s="4" t="s">
        <v>14</v>
      </c>
      <c r="X4" s="4" t="s">
        <v>13</v>
      </c>
      <c r="Y4" s="4" t="s">
        <v>14</v>
      </c>
      <c r="Z4" s="4" t="s">
        <v>13</v>
      </c>
      <c r="AA4" s="4" t="s">
        <v>14</v>
      </c>
      <c r="AB4" s="4" t="s">
        <v>13</v>
      </c>
      <c r="AC4" s="4" t="s">
        <v>14</v>
      </c>
      <c r="AD4" s="4" t="s">
        <v>13</v>
      </c>
      <c r="AE4" s="4" t="s">
        <v>14</v>
      </c>
      <c r="AF4" s="4" t="s">
        <v>13</v>
      </c>
      <c r="AG4" s="4" t="s">
        <v>14</v>
      </c>
      <c r="AH4" s="87" t="s">
        <v>15</v>
      </c>
      <c r="AI4" s="88"/>
    </row>
    <row r="5" spans="1:36" ht="30.75" customHeight="1" x14ac:dyDescent="0.25">
      <c r="A5" s="6" t="s">
        <v>21</v>
      </c>
      <c r="B5" s="31">
        <v>3229</v>
      </c>
      <c r="C5" s="31">
        <v>438.6</v>
      </c>
      <c r="D5" s="31">
        <v>3237.1</v>
      </c>
      <c r="E5" s="31">
        <v>431.1</v>
      </c>
      <c r="F5" s="31">
        <v>3312.8</v>
      </c>
      <c r="G5" s="31">
        <v>435</v>
      </c>
      <c r="H5" s="31">
        <v>3320.8</v>
      </c>
      <c r="I5" s="31">
        <v>443.9</v>
      </c>
      <c r="J5" s="31">
        <v>3360.9</v>
      </c>
      <c r="K5" s="31">
        <v>441.8</v>
      </c>
      <c r="L5" s="31">
        <v>3422.9</v>
      </c>
      <c r="M5" s="31">
        <v>446</v>
      </c>
      <c r="N5" s="31">
        <v>3420.5</v>
      </c>
      <c r="O5" s="31">
        <v>452.6</v>
      </c>
      <c r="P5" s="31">
        <v>3430.6</v>
      </c>
      <c r="Q5" s="31">
        <v>451.2</v>
      </c>
      <c r="R5" s="31">
        <v>3451.6</v>
      </c>
      <c r="S5" s="31">
        <v>449.9</v>
      </c>
      <c r="T5" s="31">
        <v>3493.4</v>
      </c>
      <c r="U5" s="31">
        <v>458.5</v>
      </c>
      <c r="V5" s="31">
        <v>3540.8</v>
      </c>
      <c r="W5" s="31">
        <v>454.9</v>
      </c>
      <c r="X5" s="31">
        <v>3564.7</v>
      </c>
      <c r="Y5" s="31">
        <v>461.3</v>
      </c>
      <c r="Z5" s="31">
        <v>3610.3</v>
      </c>
      <c r="AA5" s="31">
        <v>464.9</v>
      </c>
      <c r="AB5" s="62">
        <v>3645.3</v>
      </c>
      <c r="AC5" s="62">
        <v>463.8</v>
      </c>
      <c r="AD5" s="39">
        <f>AB5/Z5-1</f>
        <v>9.6944852228346701E-3</v>
      </c>
      <c r="AE5" s="39">
        <f>AC5/AA5-1</f>
        <v>-2.3661002366099915E-3</v>
      </c>
      <c r="AF5" s="39">
        <f>AB5/D5-1</f>
        <v>0.12610052207222533</v>
      </c>
      <c r="AG5" s="39">
        <f>AC5/E5-1</f>
        <v>7.5852470424495388E-2</v>
      </c>
      <c r="AH5" s="40">
        <f>((AB5+AC5)/(Z5+AA5))-1</f>
        <v>8.3186101295642523E-3</v>
      </c>
      <c r="AI5" s="40">
        <f>((AB5+AC5)/(D5+E5))-1</f>
        <v>0.12019519110190302</v>
      </c>
    </row>
    <row r="6" spans="1:36" ht="30.75" customHeight="1" x14ac:dyDescent="0.25">
      <c r="A6" s="20" t="s">
        <v>18</v>
      </c>
      <c r="B6" s="35">
        <f t="shared" ref="B6:AA6" si="0">B7+B14</f>
        <v>1706.6</v>
      </c>
      <c r="C6" s="35">
        <f t="shared" si="0"/>
        <v>172.79999999999995</v>
      </c>
      <c r="D6" s="35">
        <f t="shared" si="0"/>
        <v>1704.6999999999998</v>
      </c>
      <c r="E6" s="35">
        <f t="shared" si="0"/>
        <v>169.6</v>
      </c>
      <c r="F6" s="35">
        <f t="shared" si="0"/>
        <v>1727.7999999999997</v>
      </c>
      <c r="G6" s="35">
        <f t="shared" si="0"/>
        <v>169.10000000000002</v>
      </c>
      <c r="H6" s="35">
        <f t="shared" si="0"/>
        <v>1727.9</v>
      </c>
      <c r="I6" s="35">
        <f t="shared" si="0"/>
        <v>167.9</v>
      </c>
      <c r="J6" s="35">
        <f t="shared" si="0"/>
        <v>1731.6</v>
      </c>
      <c r="K6" s="35">
        <f t="shared" si="0"/>
        <v>165.4</v>
      </c>
      <c r="L6" s="35">
        <f t="shared" si="0"/>
        <v>1759.1000000000001</v>
      </c>
      <c r="M6" s="35">
        <f t="shared" si="0"/>
        <v>168.59999999999997</v>
      </c>
      <c r="N6" s="35">
        <f t="shared" si="0"/>
        <v>1773.3999999999999</v>
      </c>
      <c r="O6" s="35">
        <f t="shared" si="0"/>
        <v>171.39999999999998</v>
      </c>
      <c r="P6" s="35">
        <f t="shared" si="0"/>
        <v>1769.9999999999998</v>
      </c>
      <c r="Q6" s="35">
        <f t="shared" si="0"/>
        <v>169.2</v>
      </c>
      <c r="R6" s="35">
        <f t="shared" si="0"/>
        <v>1787.7</v>
      </c>
      <c r="S6" s="35">
        <f t="shared" si="0"/>
        <v>165.7</v>
      </c>
      <c r="T6" s="35">
        <f t="shared" si="0"/>
        <v>1813.6000000000001</v>
      </c>
      <c r="U6" s="35">
        <f t="shared" si="0"/>
        <v>168</v>
      </c>
      <c r="V6" s="35">
        <f t="shared" si="0"/>
        <v>1807.1</v>
      </c>
      <c r="W6" s="35">
        <f t="shared" si="0"/>
        <v>167.1</v>
      </c>
      <c r="X6" s="35">
        <f t="shared" si="0"/>
        <v>1825.4999999999998</v>
      </c>
      <c r="Y6" s="35">
        <f t="shared" si="0"/>
        <v>169</v>
      </c>
      <c r="Z6" s="35">
        <f t="shared" si="0"/>
        <v>1824.9</v>
      </c>
      <c r="AA6" s="35">
        <f t="shared" si="0"/>
        <v>166.8</v>
      </c>
      <c r="AB6" s="63">
        <v>1833.8000000000002</v>
      </c>
      <c r="AC6" s="63">
        <v>162.4</v>
      </c>
      <c r="AD6" s="41">
        <f t="shared" ref="AD6:AD30" si="1">AB6/Z6-1</f>
        <v>4.8769795605239086E-3</v>
      </c>
      <c r="AE6" s="41">
        <f t="shared" ref="AE6:AE30" si="2">AC6/AA6-1</f>
        <v>-2.6378896882494063E-2</v>
      </c>
      <c r="AF6" s="41">
        <f t="shared" ref="AF6:AF30" si="3">AB6/D6-1</f>
        <v>7.5731800316771514E-2</v>
      </c>
      <c r="AG6" s="41">
        <f t="shared" ref="AG6:AG30" si="4">AC6/E6-1</f>
        <v>-4.245283018867918E-2</v>
      </c>
      <c r="AH6" s="42">
        <f t="shared" ref="AH6:AH30" si="5">((AB6+AC6)/(Z6+AA6))-1</f>
        <v>2.259376412110381E-3</v>
      </c>
      <c r="AI6" s="42">
        <f t="shared" ref="AI6:AI30" si="6">((AB6+AC6)/(D6+E6))-1</f>
        <v>6.5037614042576131E-2</v>
      </c>
    </row>
    <row r="7" spans="1:36" ht="30.75" customHeight="1" x14ac:dyDescent="0.25">
      <c r="A7" s="8" t="s">
        <v>19</v>
      </c>
      <c r="B7" s="36">
        <f t="shared" ref="B7:AA7" si="7">B8+B9+B10+B13</f>
        <v>1514.8</v>
      </c>
      <c r="C7" s="36">
        <f t="shared" si="7"/>
        <v>136.09999999999997</v>
      </c>
      <c r="D7" s="69">
        <f t="shared" si="7"/>
        <v>1517.1999999999998</v>
      </c>
      <c r="E7" s="69">
        <f t="shared" si="7"/>
        <v>133.69999999999999</v>
      </c>
      <c r="F7" s="69">
        <f t="shared" si="7"/>
        <v>1545.1999999999998</v>
      </c>
      <c r="G7" s="69">
        <f t="shared" si="7"/>
        <v>132.9</v>
      </c>
      <c r="H7" s="69">
        <f t="shared" si="7"/>
        <v>1540.8000000000002</v>
      </c>
      <c r="I7" s="69">
        <f t="shared" si="7"/>
        <v>133</v>
      </c>
      <c r="J7" s="69">
        <f t="shared" si="7"/>
        <v>1546.6999999999998</v>
      </c>
      <c r="K7" s="69">
        <f t="shared" si="7"/>
        <v>133.4</v>
      </c>
      <c r="L7" s="69">
        <f t="shared" si="7"/>
        <v>1577.7</v>
      </c>
      <c r="M7" s="69">
        <f t="shared" si="7"/>
        <v>131.59999999999997</v>
      </c>
      <c r="N7" s="69">
        <f t="shared" si="7"/>
        <v>1584.1</v>
      </c>
      <c r="O7" s="69">
        <f t="shared" si="7"/>
        <v>133.1</v>
      </c>
      <c r="P7" s="69">
        <f t="shared" si="7"/>
        <v>1581.8999999999999</v>
      </c>
      <c r="Q7" s="69">
        <f t="shared" si="7"/>
        <v>132.29999999999998</v>
      </c>
      <c r="R7" s="69">
        <f t="shared" si="7"/>
        <v>1596.9</v>
      </c>
      <c r="S7" s="69">
        <f t="shared" si="7"/>
        <v>131.5</v>
      </c>
      <c r="T7" s="69">
        <f t="shared" si="7"/>
        <v>1606.5000000000002</v>
      </c>
      <c r="U7" s="69">
        <f t="shared" si="7"/>
        <v>133.70000000000002</v>
      </c>
      <c r="V7" s="69">
        <f t="shared" si="7"/>
        <v>1605.3</v>
      </c>
      <c r="W7" s="69">
        <f t="shared" si="7"/>
        <v>133</v>
      </c>
      <c r="X7" s="69">
        <f t="shared" si="7"/>
        <v>1616.1999999999998</v>
      </c>
      <c r="Y7" s="69">
        <f t="shared" si="7"/>
        <v>135.80000000000001</v>
      </c>
      <c r="Z7" s="69">
        <f t="shared" si="7"/>
        <v>1603.7</v>
      </c>
      <c r="AA7" s="69">
        <f t="shared" si="7"/>
        <v>134.30000000000001</v>
      </c>
      <c r="AB7" s="70">
        <v>1604.9</v>
      </c>
      <c r="AC7" s="70">
        <v>132.9</v>
      </c>
      <c r="AD7" s="71">
        <f t="shared" si="1"/>
        <v>7.4826962648866235E-4</v>
      </c>
      <c r="AE7" s="71">
        <f t="shared" si="2"/>
        <v>-1.0424422933730471E-2</v>
      </c>
      <c r="AF7" s="71">
        <f t="shared" si="3"/>
        <v>5.7803849195887436E-2</v>
      </c>
      <c r="AG7" s="71">
        <f t="shared" si="4"/>
        <v>-5.9835452505608844E-3</v>
      </c>
      <c r="AH7" s="72">
        <f t="shared" si="5"/>
        <v>-1.1507479861905257E-4</v>
      </c>
      <c r="AI7" s="73">
        <f t="shared" si="6"/>
        <v>5.263795505481883E-2</v>
      </c>
    </row>
    <row r="8" spans="1:36" ht="30.75" customHeight="1" x14ac:dyDescent="0.25">
      <c r="A8" s="9" t="s">
        <v>0</v>
      </c>
      <c r="B8" s="36">
        <v>200.9</v>
      </c>
      <c r="C8" s="36">
        <v>10.8</v>
      </c>
      <c r="D8" s="36">
        <v>198.8</v>
      </c>
      <c r="E8" s="36">
        <v>10.9</v>
      </c>
      <c r="F8" s="36">
        <v>200.7</v>
      </c>
      <c r="G8" s="36">
        <v>8.5</v>
      </c>
      <c r="H8" s="36">
        <v>208.5</v>
      </c>
      <c r="I8" s="36">
        <v>7.5</v>
      </c>
      <c r="J8" s="36">
        <v>208.3</v>
      </c>
      <c r="K8" s="36">
        <v>6.9</v>
      </c>
      <c r="L8" s="36">
        <v>205.9</v>
      </c>
      <c r="M8" s="36">
        <v>7.6</v>
      </c>
      <c r="N8" s="36">
        <v>210.9</v>
      </c>
      <c r="O8" s="36">
        <v>7.9</v>
      </c>
      <c r="P8" s="36">
        <v>204</v>
      </c>
      <c r="Q8" s="36">
        <v>7.8</v>
      </c>
      <c r="R8" s="36">
        <v>205</v>
      </c>
      <c r="S8" s="36">
        <v>8</v>
      </c>
      <c r="T8" s="36">
        <v>204.8</v>
      </c>
      <c r="U8" s="36">
        <v>7.8</v>
      </c>
      <c r="V8" s="36">
        <v>203.5</v>
      </c>
      <c r="W8" s="36">
        <v>8</v>
      </c>
      <c r="X8" s="36">
        <v>177.6</v>
      </c>
      <c r="Y8" s="36">
        <v>8.1</v>
      </c>
      <c r="Z8" s="36">
        <v>176.9</v>
      </c>
      <c r="AA8" s="36">
        <v>7.2</v>
      </c>
      <c r="AB8" s="64">
        <v>176.3</v>
      </c>
      <c r="AC8" s="64">
        <v>7.7</v>
      </c>
      <c r="AD8" s="76">
        <f t="shared" si="1"/>
        <v>-3.3917467495759857E-3</v>
      </c>
      <c r="AE8" s="76">
        <f t="shared" si="2"/>
        <v>6.944444444444442E-2</v>
      </c>
      <c r="AF8" s="76">
        <f t="shared" si="3"/>
        <v>-0.11317907444668007</v>
      </c>
      <c r="AG8" s="76">
        <f t="shared" si="4"/>
        <v>-0.29357798165137616</v>
      </c>
      <c r="AH8" s="77">
        <f t="shared" si="5"/>
        <v>-5.4318305268874489E-4</v>
      </c>
      <c r="AI8" s="77">
        <f t="shared" si="6"/>
        <v>-0.12255603242727708</v>
      </c>
    </row>
    <row r="9" spans="1:36" ht="30.75" customHeight="1" x14ac:dyDescent="0.25">
      <c r="A9" s="15" t="s">
        <v>44</v>
      </c>
      <c r="B9" s="36">
        <v>237.9</v>
      </c>
      <c r="C9" s="36">
        <v>15.4</v>
      </c>
      <c r="D9" s="36">
        <v>236.3</v>
      </c>
      <c r="E9" s="36">
        <v>15.2</v>
      </c>
      <c r="F9" s="36">
        <v>230.7</v>
      </c>
      <c r="G9" s="36">
        <v>15.4</v>
      </c>
      <c r="H9" s="36">
        <v>228.6</v>
      </c>
      <c r="I9" s="36">
        <v>16.5</v>
      </c>
      <c r="J9" s="36">
        <v>230.1</v>
      </c>
      <c r="K9" s="36">
        <v>16.899999999999999</v>
      </c>
      <c r="L9" s="36">
        <v>239.1</v>
      </c>
      <c r="M9" s="36">
        <v>15.9</v>
      </c>
      <c r="N9" s="36">
        <v>247.9</v>
      </c>
      <c r="O9" s="36">
        <v>16.5</v>
      </c>
      <c r="P9" s="36">
        <v>250.5</v>
      </c>
      <c r="Q9" s="36">
        <v>17.3</v>
      </c>
      <c r="R9" s="36">
        <v>254.5</v>
      </c>
      <c r="S9" s="36">
        <v>17</v>
      </c>
      <c r="T9" s="36">
        <v>263.3</v>
      </c>
      <c r="U9" s="36">
        <v>17.100000000000001</v>
      </c>
      <c r="V9" s="36">
        <v>264.7</v>
      </c>
      <c r="W9" s="36">
        <v>17.5</v>
      </c>
      <c r="X9" s="36">
        <v>278.39999999999998</v>
      </c>
      <c r="Y9" s="36">
        <v>18</v>
      </c>
      <c r="Z9" s="36">
        <v>274.8</v>
      </c>
      <c r="AA9" s="36">
        <v>17.8</v>
      </c>
      <c r="AB9" s="64">
        <v>271.40000000000003</v>
      </c>
      <c r="AC9" s="64">
        <v>17.399999999999999</v>
      </c>
      <c r="AD9" s="76">
        <f t="shared" si="1"/>
        <v>-1.2372634643376901E-2</v>
      </c>
      <c r="AE9" s="76">
        <f t="shared" si="2"/>
        <v>-2.2471910112359716E-2</v>
      </c>
      <c r="AF9" s="76">
        <f t="shared" si="3"/>
        <v>0.14853999153618291</v>
      </c>
      <c r="AG9" s="76">
        <f t="shared" si="4"/>
        <v>0.14473684210526305</v>
      </c>
      <c r="AH9" s="77">
        <f t="shared" si="5"/>
        <v>-1.2987012987012991E-2</v>
      </c>
      <c r="AI9" s="77">
        <f t="shared" si="6"/>
        <v>0.1483101391650099</v>
      </c>
    </row>
    <row r="10" spans="1:36" ht="30.75" customHeight="1" x14ac:dyDescent="0.25">
      <c r="A10" s="10" t="s">
        <v>20</v>
      </c>
      <c r="B10" s="36">
        <f t="shared" ref="B10:AA10" si="8">B12+B11</f>
        <v>1064.3</v>
      </c>
      <c r="C10" s="36">
        <f t="shared" si="8"/>
        <v>108.69999999999999</v>
      </c>
      <c r="D10" s="36">
        <f t="shared" si="8"/>
        <v>1070.5999999999999</v>
      </c>
      <c r="E10" s="36">
        <f t="shared" si="8"/>
        <v>106.5</v>
      </c>
      <c r="F10" s="36">
        <f t="shared" si="8"/>
        <v>1102.2</v>
      </c>
      <c r="G10" s="36">
        <f t="shared" si="8"/>
        <v>107.60000000000001</v>
      </c>
      <c r="H10" s="36">
        <f t="shared" si="8"/>
        <v>1092.3000000000002</v>
      </c>
      <c r="I10" s="36">
        <f t="shared" si="8"/>
        <v>107.7</v>
      </c>
      <c r="J10" s="36">
        <f t="shared" si="8"/>
        <v>1097.3</v>
      </c>
      <c r="K10" s="36">
        <f t="shared" si="8"/>
        <v>108.5</v>
      </c>
      <c r="L10" s="36">
        <f t="shared" si="8"/>
        <v>1122</v>
      </c>
      <c r="M10" s="36">
        <f t="shared" si="8"/>
        <v>106.89999999999999</v>
      </c>
      <c r="N10" s="36">
        <f t="shared" si="8"/>
        <v>1114.2</v>
      </c>
      <c r="O10" s="36">
        <f t="shared" si="8"/>
        <v>107.5</v>
      </c>
      <c r="P10" s="36">
        <f t="shared" si="8"/>
        <v>1117.3</v>
      </c>
      <c r="Q10" s="36">
        <f t="shared" si="8"/>
        <v>106</v>
      </c>
      <c r="R10" s="36">
        <f t="shared" si="8"/>
        <v>1128</v>
      </c>
      <c r="S10" s="36">
        <f t="shared" si="8"/>
        <v>105.30000000000001</v>
      </c>
      <c r="T10" s="36">
        <f t="shared" si="8"/>
        <v>1128.7</v>
      </c>
      <c r="U10" s="36">
        <f t="shared" si="8"/>
        <v>107.5</v>
      </c>
      <c r="V10" s="36">
        <f t="shared" si="8"/>
        <v>1127.0999999999999</v>
      </c>
      <c r="W10" s="36">
        <f t="shared" si="8"/>
        <v>105.8</v>
      </c>
      <c r="X10" s="36">
        <f t="shared" si="8"/>
        <v>1149.0999999999999</v>
      </c>
      <c r="Y10" s="36">
        <f t="shared" si="8"/>
        <v>108.4</v>
      </c>
      <c r="Z10" s="36">
        <f t="shared" si="8"/>
        <v>1132.5999999999999</v>
      </c>
      <c r="AA10" s="36">
        <f t="shared" si="8"/>
        <v>108.10000000000001</v>
      </c>
      <c r="AB10" s="64">
        <v>1140.7</v>
      </c>
      <c r="AC10" s="64">
        <v>106.5</v>
      </c>
      <c r="AD10" s="76">
        <f t="shared" si="1"/>
        <v>7.1516863853082757E-3</v>
      </c>
      <c r="AE10" s="76">
        <f t="shared" si="2"/>
        <v>-1.4801110083256352E-2</v>
      </c>
      <c r="AF10" s="76">
        <f t="shared" si="3"/>
        <v>6.5477302447225938E-2</v>
      </c>
      <c r="AG10" s="76">
        <f t="shared" si="4"/>
        <v>0</v>
      </c>
      <c r="AH10" s="77">
        <f t="shared" si="5"/>
        <v>5.238977996292693E-3</v>
      </c>
      <c r="AI10" s="77">
        <f t="shared" si="6"/>
        <v>5.9553139070597449E-2</v>
      </c>
    </row>
    <row r="11" spans="1:36" ht="30.75" customHeight="1" x14ac:dyDescent="0.25">
      <c r="A11" s="11" t="s">
        <v>25</v>
      </c>
      <c r="B11" s="36">
        <v>717.1</v>
      </c>
      <c r="C11" s="36">
        <v>81.099999999999994</v>
      </c>
      <c r="D11" s="36">
        <v>720.2</v>
      </c>
      <c r="E11" s="36">
        <v>79.099999999999994</v>
      </c>
      <c r="F11" s="36">
        <v>734.7</v>
      </c>
      <c r="G11" s="36">
        <v>80.400000000000006</v>
      </c>
      <c r="H11" s="36">
        <v>735.2</v>
      </c>
      <c r="I11" s="36">
        <v>80.7</v>
      </c>
      <c r="J11" s="36">
        <v>737.3</v>
      </c>
      <c r="K11" s="36">
        <v>81.599999999999994</v>
      </c>
      <c r="L11" s="36">
        <v>745.5</v>
      </c>
      <c r="M11" s="36">
        <v>80.099999999999994</v>
      </c>
      <c r="N11" s="36">
        <v>745.6</v>
      </c>
      <c r="O11" s="36">
        <v>80.3</v>
      </c>
      <c r="P11" s="36">
        <v>746.8</v>
      </c>
      <c r="Q11" s="36">
        <v>79.2</v>
      </c>
      <c r="R11" s="36">
        <v>751.3</v>
      </c>
      <c r="S11" s="36">
        <v>78.400000000000006</v>
      </c>
      <c r="T11" s="36">
        <v>747.6</v>
      </c>
      <c r="U11" s="36">
        <v>80.5</v>
      </c>
      <c r="V11" s="36">
        <v>742.2</v>
      </c>
      <c r="W11" s="36">
        <v>79</v>
      </c>
      <c r="X11" s="36">
        <v>755.2</v>
      </c>
      <c r="Y11" s="36">
        <v>81.3</v>
      </c>
      <c r="Z11" s="36">
        <v>741.8</v>
      </c>
      <c r="AA11" s="36">
        <v>80.900000000000006</v>
      </c>
      <c r="AB11" s="64">
        <v>745.5</v>
      </c>
      <c r="AC11" s="64">
        <v>79.5</v>
      </c>
      <c r="AD11" s="76">
        <f t="shared" si="1"/>
        <v>4.9878673496899228E-3</v>
      </c>
      <c r="AE11" s="76">
        <f t="shared" si="2"/>
        <v>-1.7305315203955618E-2</v>
      </c>
      <c r="AF11" s="76">
        <f t="shared" si="3"/>
        <v>3.5129130797000752E-2</v>
      </c>
      <c r="AG11" s="76">
        <f t="shared" si="4"/>
        <v>5.0568900126422012E-3</v>
      </c>
      <c r="AH11" s="77">
        <f t="shared" si="5"/>
        <v>2.7956727847333607E-3</v>
      </c>
      <c r="AI11" s="77">
        <f t="shared" si="6"/>
        <v>3.2153133992243177E-2</v>
      </c>
    </row>
    <row r="12" spans="1:36" ht="30.75" customHeight="1" x14ac:dyDescent="0.25">
      <c r="A12" s="11" t="s">
        <v>41</v>
      </c>
      <c r="B12" s="37">
        <v>347.2</v>
      </c>
      <c r="C12" s="37">
        <v>27.6</v>
      </c>
      <c r="D12" s="37">
        <v>350.4</v>
      </c>
      <c r="E12" s="37">
        <v>27.4</v>
      </c>
      <c r="F12" s="37">
        <v>367.5</v>
      </c>
      <c r="G12" s="37">
        <v>27.2</v>
      </c>
      <c r="H12" s="37">
        <v>357.1</v>
      </c>
      <c r="I12" s="37">
        <v>27</v>
      </c>
      <c r="J12" s="37">
        <v>360</v>
      </c>
      <c r="K12" s="37">
        <v>26.9</v>
      </c>
      <c r="L12" s="37">
        <v>376.5</v>
      </c>
      <c r="M12" s="37">
        <v>26.8</v>
      </c>
      <c r="N12" s="37">
        <v>368.6</v>
      </c>
      <c r="O12" s="37">
        <v>27.2</v>
      </c>
      <c r="P12" s="37">
        <v>370.5</v>
      </c>
      <c r="Q12" s="37">
        <v>26.8</v>
      </c>
      <c r="R12" s="36">
        <v>376.7</v>
      </c>
      <c r="S12" s="36">
        <v>26.9</v>
      </c>
      <c r="T12" s="36">
        <v>381.1</v>
      </c>
      <c r="U12" s="36">
        <v>27</v>
      </c>
      <c r="V12" s="36">
        <v>384.9</v>
      </c>
      <c r="W12" s="36">
        <v>26.8</v>
      </c>
      <c r="X12" s="36">
        <v>393.9</v>
      </c>
      <c r="Y12" s="36">
        <v>27.1</v>
      </c>
      <c r="Z12" s="36">
        <v>390.8</v>
      </c>
      <c r="AA12" s="36">
        <v>27.2</v>
      </c>
      <c r="AB12" s="64">
        <v>395.2</v>
      </c>
      <c r="AC12" s="64">
        <v>27</v>
      </c>
      <c r="AD12" s="76">
        <f t="shared" si="1"/>
        <v>1.1258955987717423E-2</v>
      </c>
      <c r="AE12" s="76">
        <f t="shared" si="2"/>
        <v>-7.3529411764705621E-3</v>
      </c>
      <c r="AF12" s="76">
        <f t="shared" si="3"/>
        <v>0.12785388127853881</v>
      </c>
      <c r="AG12" s="76">
        <f t="shared" si="4"/>
        <v>-1.4598540145985384E-2</v>
      </c>
      <c r="AH12" s="77">
        <f t="shared" si="5"/>
        <v>1.0047846889952083E-2</v>
      </c>
      <c r="AI12" s="77">
        <f t="shared" si="6"/>
        <v>0.11752249867654863</v>
      </c>
    </row>
    <row r="13" spans="1:36" ht="30.75" customHeight="1" x14ac:dyDescent="0.25">
      <c r="A13" s="10" t="s">
        <v>2</v>
      </c>
      <c r="B13" s="37">
        <v>11.7</v>
      </c>
      <c r="C13" s="37">
        <v>1.2</v>
      </c>
      <c r="D13" s="37">
        <v>11.5</v>
      </c>
      <c r="E13" s="37">
        <v>1.1000000000000001</v>
      </c>
      <c r="F13" s="37">
        <v>11.6</v>
      </c>
      <c r="G13" s="37">
        <v>1.4</v>
      </c>
      <c r="H13" s="37">
        <v>11.4</v>
      </c>
      <c r="I13" s="37">
        <v>1.3</v>
      </c>
      <c r="J13" s="37">
        <v>11</v>
      </c>
      <c r="K13" s="37">
        <v>1.1000000000000001</v>
      </c>
      <c r="L13" s="37">
        <v>10.7</v>
      </c>
      <c r="M13" s="37">
        <v>1.2</v>
      </c>
      <c r="N13" s="37">
        <v>11.1</v>
      </c>
      <c r="O13" s="37">
        <v>1.2</v>
      </c>
      <c r="P13" s="37">
        <v>10.1</v>
      </c>
      <c r="Q13" s="37">
        <v>1.2</v>
      </c>
      <c r="R13" s="36">
        <v>9.4</v>
      </c>
      <c r="S13" s="36">
        <v>1.2</v>
      </c>
      <c r="T13" s="36">
        <v>9.6999999999999993</v>
      </c>
      <c r="U13" s="36">
        <v>1.3</v>
      </c>
      <c r="V13" s="36">
        <v>10</v>
      </c>
      <c r="W13" s="36">
        <v>1.7</v>
      </c>
      <c r="X13" s="36">
        <v>11.1</v>
      </c>
      <c r="Y13" s="36">
        <v>1.3</v>
      </c>
      <c r="Z13" s="36">
        <v>19.399999999999999</v>
      </c>
      <c r="AA13" s="36">
        <v>1.2</v>
      </c>
      <c r="AB13" s="64">
        <v>16.5</v>
      </c>
      <c r="AC13" s="64">
        <v>1.3</v>
      </c>
      <c r="AD13" s="76">
        <f t="shared" si="1"/>
        <v>-0.14948453608247414</v>
      </c>
      <c r="AE13" s="76">
        <f t="shared" si="2"/>
        <v>8.3333333333333481E-2</v>
      </c>
      <c r="AF13" s="76">
        <f t="shared" si="3"/>
        <v>0.43478260869565211</v>
      </c>
      <c r="AG13" s="76">
        <f t="shared" si="4"/>
        <v>0.18181818181818166</v>
      </c>
      <c r="AH13" s="77">
        <f t="shared" si="5"/>
        <v>-0.13592233009708721</v>
      </c>
      <c r="AI13" s="77">
        <f t="shared" si="6"/>
        <v>0.41269841269841279</v>
      </c>
    </row>
    <row r="14" spans="1:36" ht="30.75" customHeight="1" x14ac:dyDescent="0.25">
      <c r="A14" s="12" t="s">
        <v>26</v>
      </c>
      <c r="B14" s="36">
        <v>191.8</v>
      </c>
      <c r="C14" s="36">
        <v>36.700000000000003</v>
      </c>
      <c r="D14" s="69">
        <v>187.5</v>
      </c>
      <c r="E14" s="69">
        <v>35.9</v>
      </c>
      <c r="F14" s="69">
        <v>182.6</v>
      </c>
      <c r="G14" s="69">
        <v>36.200000000000003</v>
      </c>
      <c r="H14" s="69">
        <v>187.1</v>
      </c>
      <c r="I14" s="69">
        <v>34.9</v>
      </c>
      <c r="J14" s="69">
        <v>184.9</v>
      </c>
      <c r="K14" s="69">
        <v>32</v>
      </c>
      <c r="L14" s="69">
        <v>181.4</v>
      </c>
      <c r="M14" s="69">
        <v>37</v>
      </c>
      <c r="N14" s="69">
        <v>189.3</v>
      </c>
      <c r="O14" s="69">
        <v>38.299999999999997</v>
      </c>
      <c r="P14" s="69">
        <v>188.1</v>
      </c>
      <c r="Q14" s="69">
        <v>36.9</v>
      </c>
      <c r="R14" s="69">
        <v>190.8</v>
      </c>
      <c r="S14" s="69">
        <v>34.200000000000003</v>
      </c>
      <c r="T14" s="69">
        <v>207.1</v>
      </c>
      <c r="U14" s="69">
        <v>34.299999999999997</v>
      </c>
      <c r="V14" s="69">
        <v>201.8</v>
      </c>
      <c r="W14" s="69">
        <v>34.1</v>
      </c>
      <c r="X14" s="69">
        <v>209.3</v>
      </c>
      <c r="Y14" s="69">
        <v>33.200000000000003</v>
      </c>
      <c r="Z14" s="69">
        <v>221.2</v>
      </c>
      <c r="AA14" s="69">
        <v>32.5</v>
      </c>
      <c r="AB14" s="74">
        <v>228.89999999999998</v>
      </c>
      <c r="AC14" s="74">
        <v>29.5</v>
      </c>
      <c r="AD14" s="71">
        <f t="shared" si="1"/>
        <v>3.4810126582278444E-2</v>
      </c>
      <c r="AE14" s="71">
        <f t="shared" si="2"/>
        <v>-9.2307692307692313E-2</v>
      </c>
      <c r="AF14" s="71">
        <f t="shared" si="3"/>
        <v>0.22079999999999989</v>
      </c>
      <c r="AG14" s="71">
        <f t="shared" si="4"/>
        <v>-0.17827298050139273</v>
      </c>
      <c r="AH14" s="73">
        <f t="shared" si="5"/>
        <v>1.852581789515173E-2</v>
      </c>
      <c r="AI14" s="73">
        <f t="shared" si="6"/>
        <v>0.15666965085049234</v>
      </c>
    </row>
    <row r="15" spans="1:36" ht="30.75" customHeight="1" x14ac:dyDescent="0.25">
      <c r="A15" s="13" t="s">
        <v>3</v>
      </c>
      <c r="B15" s="37">
        <v>15.3</v>
      </c>
      <c r="C15" s="37">
        <v>3</v>
      </c>
      <c r="D15" s="37">
        <v>15.3</v>
      </c>
      <c r="E15" s="37">
        <v>3</v>
      </c>
      <c r="F15" s="37">
        <v>16.100000000000001</v>
      </c>
      <c r="G15" s="37">
        <v>3</v>
      </c>
      <c r="H15" s="37">
        <v>16.600000000000001</v>
      </c>
      <c r="I15" s="37">
        <v>2.9</v>
      </c>
      <c r="J15" s="37">
        <v>16.2</v>
      </c>
      <c r="K15" s="37">
        <v>3</v>
      </c>
      <c r="L15" s="37">
        <v>16.8</v>
      </c>
      <c r="M15" s="37">
        <v>3</v>
      </c>
      <c r="N15" s="37">
        <v>16.100000000000001</v>
      </c>
      <c r="O15" s="37">
        <v>3</v>
      </c>
      <c r="P15" s="37">
        <v>15.5</v>
      </c>
      <c r="Q15" s="37">
        <v>3.3</v>
      </c>
      <c r="R15" s="36">
        <v>15.7</v>
      </c>
      <c r="S15" s="36">
        <v>3.3</v>
      </c>
      <c r="T15" s="36">
        <v>16.399999999999999</v>
      </c>
      <c r="U15" s="36">
        <v>3.4</v>
      </c>
      <c r="V15" s="36">
        <v>16.3</v>
      </c>
      <c r="W15" s="36">
        <v>3.4</v>
      </c>
      <c r="X15" s="36">
        <v>17</v>
      </c>
      <c r="Y15" s="36">
        <v>3.6</v>
      </c>
      <c r="Z15" s="36">
        <v>15.5</v>
      </c>
      <c r="AA15" s="36">
        <v>3.4</v>
      </c>
      <c r="AB15" s="64">
        <v>16.2</v>
      </c>
      <c r="AC15" s="64">
        <v>3.3</v>
      </c>
      <c r="AD15" s="39">
        <f t="shared" si="1"/>
        <v>4.5161290322580649E-2</v>
      </c>
      <c r="AE15" s="76">
        <f t="shared" si="2"/>
        <v>-2.9411764705882359E-2</v>
      </c>
      <c r="AF15" s="76">
        <f t="shared" si="3"/>
        <v>5.8823529411764719E-2</v>
      </c>
      <c r="AG15" s="76">
        <f t="shared" si="4"/>
        <v>9.9999999999999867E-2</v>
      </c>
      <c r="AH15" s="77">
        <f t="shared" si="5"/>
        <v>3.1746031746031855E-2</v>
      </c>
      <c r="AI15" s="77">
        <f t="shared" si="6"/>
        <v>6.5573770491803129E-2</v>
      </c>
    </row>
    <row r="16" spans="1:36" ht="30.75" customHeight="1" x14ac:dyDescent="0.25">
      <c r="A16" s="20" t="s">
        <v>29</v>
      </c>
      <c r="B16" s="35">
        <f t="shared" ref="B16:AA16" si="9">SUM(B17:B20)</f>
        <v>482.2</v>
      </c>
      <c r="C16" s="35">
        <f t="shared" si="9"/>
        <v>45.2</v>
      </c>
      <c r="D16" s="35">
        <f t="shared" si="9"/>
        <v>495.49999999999994</v>
      </c>
      <c r="E16" s="35">
        <f t="shared" si="9"/>
        <v>40.700000000000003</v>
      </c>
      <c r="F16" s="35">
        <f t="shared" si="9"/>
        <v>500.50000000000006</v>
      </c>
      <c r="G16" s="35">
        <f t="shared" si="9"/>
        <v>40.9</v>
      </c>
      <c r="H16" s="35">
        <f t="shared" si="9"/>
        <v>506.4</v>
      </c>
      <c r="I16" s="35">
        <f t="shared" si="9"/>
        <v>42.100000000000009</v>
      </c>
      <c r="J16" s="35">
        <f t="shared" si="9"/>
        <v>511.2</v>
      </c>
      <c r="K16" s="35">
        <f t="shared" si="9"/>
        <v>39.700000000000003</v>
      </c>
      <c r="L16" s="35">
        <f t="shared" si="9"/>
        <v>521.4</v>
      </c>
      <c r="M16" s="35">
        <f t="shared" si="9"/>
        <v>37.199999999999996</v>
      </c>
      <c r="N16" s="35">
        <f t="shared" si="9"/>
        <v>531.79999999999995</v>
      </c>
      <c r="O16" s="35">
        <f t="shared" si="9"/>
        <v>42.5</v>
      </c>
      <c r="P16" s="35">
        <f t="shared" si="9"/>
        <v>536.4</v>
      </c>
      <c r="Q16" s="35">
        <f t="shared" si="9"/>
        <v>43.1</v>
      </c>
      <c r="R16" s="35">
        <f t="shared" si="9"/>
        <v>543.5</v>
      </c>
      <c r="S16" s="35">
        <f t="shared" si="9"/>
        <v>41.900000000000006</v>
      </c>
      <c r="T16" s="35">
        <f t="shared" si="9"/>
        <v>550</v>
      </c>
      <c r="U16" s="35">
        <f t="shared" si="9"/>
        <v>43.900000000000006</v>
      </c>
      <c r="V16" s="35">
        <f t="shared" si="9"/>
        <v>556.70000000000005</v>
      </c>
      <c r="W16" s="35">
        <f t="shared" si="9"/>
        <v>44.3</v>
      </c>
      <c r="X16" s="35">
        <f t="shared" si="9"/>
        <v>576.6</v>
      </c>
      <c r="Y16" s="35">
        <f t="shared" si="9"/>
        <v>43.599999999999994</v>
      </c>
      <c r="Z16" s="35">
        <f t="shared" si="9"/>
        <v>588.29999999999995</v>
      </c>
      <c r="AA16" s="35">
        <f t="shared" si="9"/>
        <v>46.1</v>
      </c>
      <c r="AB16" s="65">
        <v>592.59999999999991</v>
      </c>
      <c r="AC16" s="65">
        <v>47.5</v>
      </c>
      <c r="AD16" s="41">
        <f t="shared" si="1"/>
        <v>7.3091959884412638E-3</v>
      </c>
      <c r="AE16" s="41">
        <f t="shared" si="2"/>
        <v>3.0368763557483636E-2</v>
      </c>
      <c r="AF16" s="41">
        <f t="shared" si="3"/>
        <v>0.19596367305751761</v>
      </c>
      <c r="AG16" s="41">
        <f t="shared" si="4"/>
        <v>0.1670761670761669</v>
      </c>
      <c r="AH16" s="42">
        <f t="shared" si="5"/>
        <v>8.9848675914248055E-3</v>
      </c>
      <c r="AI16" s="42">
        <f t="shared" si="6"/>
        <v>0.19377098097724721</v>
      </c>
    </row>
    <row r="17" spans="1:36" ht="30.75" customHeight="1" x14ac:dyDescent="0.25">
      <c r="A17" s="8" t="s">
        <v>4</v>
      </c>
      <c r="B17" s="36">
        <v>219.29999999999998</v>
      </c>
      <c r="C17" s="36">
        <v>39.1</v>
      </c>
      <c r="D17" s="36">
        <v>219.60000000000002</v>
      </c>
      <c r="E17" s="36">
        <v>34.6</v>
      </c>
      <c r="F17" s="36">
        <v>214.60000000000002</v>
      </c>
      <c r="G17" s="36">
        <v>34.299999999999997</v>
      </c>
      <c r="H17" s="36">
        <v>215.8</v>
      </c>
      <c r="I17" s="36">
        <v>34.300000000000004</v>
      </c>
      <c r="J17" s="36">
        <v>217.1</v>
      </c>
      <c r="K17" s="36">
        <v>31.700000000000003</v>
      </c>
      <c r="L17" s="36">
        <v>216.8</v>
      </c>
      <c r="M17" s="36">
        <v>28.299999999999997</v>
      </c>
      <c r="N17" s="36">
        <v>214.7</v>
      </c>
      <c r="O17" s="36">
        <v>33.800000000000004</v>
      </c>
      <c r="P17" s="36">
        <v>215.70000000000002</v>
      </c>
      <c r="Q17" s="36">
        <v>34.200000000000003</v>
      </c>
      <c r="R17" s="36">
        <f>249.6-36.3</f>
        <v>213.3</v>
      </c>
      <c r="S17" s="36">
        <f>51.1-17.9</f>
        <v>33.200000000000003</v>
      </c>
      <c r="T17" s="36">
        <v>211.1</v>
      </c>
      <c r="U17" s="36">
        <v>34.200000000000003</v>
      </c>
      <c r="V17" s="36">
        <v>212.1</v>
      </c>
      <c r="W17" s="36">
        <v>34.1</v>
      </c>
      <c r="X17" s="36">
        <v>224.50000000000003</v>
      </c>
      <c r="Y17" s="36">
        <v>32.6</v>
      </c>
      <c r="Z17" s="36">
        <v>231.70000000000002</v>
      </c>
      <c r="AA17" s="36">
        <v>33.200000000000003</v>
      </c>
      <c r="AB17" s="64">
        <v>231.10000000000002</v>
      </c>
      <c r="AC17" s="64">
        <v>32.5</v>
      </c>
      <c r="AD17" s="76">
        <f t="shared" si="1"/>
        <v>-2.5895554596461201E-3</v>
      </c>
      <c r="AE17" s="76">
        <f t="shared" si="2"/>
        <v>-2.108433734939763E-2</v>
      </c>
      <c r="AF17" s="76">
        <f t="shared" si="3"/>
        <v>5.2367941712204047E-2</v>
      </c>
      <c r="AG17" s="76">
        <f t="shared" si="4"/>
        <v>-6.0693641618497107E-2</v>
      </c>
      <c r="AH17" s="77">
        <f t="shared" si="5"/>
        <v>-4.9075122687807227E-3</v>
      </c>
      <c r="AI17" s="77">
        <f t="shared" si="6"/>
        <v>3.6978756884343156E-2</v>
      </c>
    </row>
    <row r="18" spans="1:36" ht="30.75" customHeight="1" x14ac:dyDescent="0.25">
      <c r="A18" s="8" t="s">
        <v>5</v>
      </c>
      <c r="B18" s="36">
        <v>11.8</v>
      </c>
      <c r="C18" s="38">
        <v>0</v>
      </c>
      <c r="D18" s="36">
        <v>11.7</v>
      </c>
      <c r="E18" s="36">
        <v>0.1</v>
      </c>
      <c r="F18" s="36">
        <v>11.8</v>
      </c>
      <c r="G18" s="36">
        <v>0.2</v>
      </c>
      <c r="H18" s="36">
        <v>11.7</v>
      </c>
      <c r="I18" s="36">
        <v>0.2</v>
      </c>
      <c r="J18" s="36">
        <v>11.9</v>
      </c>
      <c r="K18" s="36">
        <v>0.2</v>
      </c>
      <c r="L18" s="36">
        <v>11.7</v>
      </c>
      <c r="M18" s="36">
        <v>0.2</v>
      </c>
      <c r="N18" s="36">
        <v>11.8</v>
      </c>
      <c r="O18" s="36">
        <v>0.3</v>
      </c>
      <c r="P18" s="36">
        <v>12.2</v>
      </c>
      <c r="Q18" s="36">
        <v>0.3</v>
      </c>
      <c r="R18" s="36">
        <v>12.4</v>
      </c>
      <c r="S18" s="36">
        <v>0.2</v>
      </c>
      <c r="T18" s="36">
        <v>12.3</v>
      </c>
      <c r="U18" s="36">
        <v>0.2</v>
      </c>
      <c r="V18" s="36">
        <v>11.8</v>
      </c>
      <c r="W18" s="36">
        <v>0.3</v>
      </c>
      <c r="X18" s="36">
        <v>12</v>
      </c>
      <c r="Y18" s="36">
        <v>0.3</v>
      </c>
      <c r="Z18" s="36">
        <v>15.5</v>
      </c>
      <c r="AA18" s="36">
        <v>0.3</v>
      </c>
      <c r="AB18" s="64">
        <v>15.8</v>
      </c>
      <c r="AC18" s="64">
        <v>0.2</v>
      </c>
      <c r="AD18" s="76">
        <f t="shared" si="1"/>
        <v>1.9354838709677358E-2</v>
      </c>
      <c r="AE18" s="76">
        <f t="shared" si="2"/>
        <v>-0.33333333333333326</v>
      </c>
      <c r="AF18" s="76">
        <f t="shared" si="3"/>
        <v>0.35042735042735051</v>
      </c>
      <c r="AG18" s="76">
        <f t="shared" si="4"/>
        <v>1</v>
      </c>
      <c r="AH18" s="77">
        <f t="shared" si="5"/>
        <v>1.2658227848101111E-2</v>
      </c>
      <c r="AI18" s="77">
        <f t="shared" si="6"/>
        <v>0.35593220338983067</v>
      </c>
    </row>
    <row r="19" spans="1:36" ht="30.75" customHeight="1" x14ac:dyDescent="0.25">
      <c r="A19" s="8" t="s">
        <v>6</v>
      </c>
      <c r="B19" s="36">
        <v>202.79999999999998</v>
      </c>
      <c r="C19" s="36">
        <v>6.1</v>
      </c>
      <c r="D19" s="36">
        <v>213.99999999999997</v>
      </c>
      <c r="E19" s="36">
        <v>6</v>
      </c>
      <c r="F19" s="36">
        <v>223.9</v>
      </c>
      <c r="G19" s="36">
        <v>6.4</v>
      </c>
      <c r="H19" s="36">
        <v>228.7</v>
      </c>
      <c r="I19" s="36">
        <v>7.6</v>
      </c>
      <c r="J19" s="36">
        <v>232</v>
      </c>
      <c r="K19" s="36">
        <v>7.8000000000000007</v>
      </c>
      <c r="L19" s="36">
        <v>242.59999999999997</v>
      </c>
      <c r="M19" s="36">
        <v>8.7000000000000011</v>
      </c>
      <c r="N19" s="36">
        <v>254.9</v>
      </c>
      <c r="O19" s="36">
        <v>8.4</v>
      </c>
      <c r="P19" s="36">
        <v>258.2</v>
      </c>
      <c r="Q19" s="36">
        <v>8.6</v>
      </c>
      <c r="R19" s="36">
        <f>321.6-54.1</f>
        <v>267.5</v>
      </c>
      <c r="S19" s="36">
        <f>17.9-9.4</f>
        <v>8.4999999999999982</v>
      </c>
      <c r="T19" s="36">
        <v>277.5</v>
      </c>
      <c r="U19" s="36">
        <v>9.5000000000000018</v>
      </c>
      <c r="V19" s="36">
        <v>283.8</v>
      </c>
      <c r="W19" s="36">
        <v>9.9</v>
      </c>
      <c r="X19" s="36">
        <v>291.60000000000002</v>
      </c>
      <c r="Y19" s="36">
        <v>10.7</v>
      </c>
      <c r="Z19" s="36">
        <v>292.2</v>
      </c>
      <c r="AA19" s="36">
        <v>12.6</v>
      </c>
      <c r="AB19" s="64">
        <v>296.39999999999998</v>
      </c>
      <c r="AC19" s="64">
        <v>14.8</v>
      </c>
      <c r="AD19" s="76">
        <f t="shared" si="1"/>
        <v>1.4373716632443578E-2</v>
      </c>
      <c r="AE19" s="76">
        <f t="shared" si="2"/>
        <v>0.17460317460317465</v>
      </c>
      <c r="AF19" s="76">
        <f t="shared" si="3"/>
        <v>0.38504672897196279</v>
      </c>
      <c r="AG19" s="76">
        <f t="shared" si="4"/>
        <v>1.4666666666666668</v>
      </c>
      <c r="AH19" s="77">
        <f t="shared" si="5"/>
        <v>2.0997375328083878E-2</v>
      </c>
      <c r="AI19" s="77">
        <f t="shared" si="6"/>
        <v>0.41454545454545477</v>
      </c>
    </row>
    <row r="20" spans="1:36" ht="30.75" customHeight="1" x14ac:dyDescent="0.25">
      <c r="A20" s="8" t="s">
        <v>7</v>
      </c>
      <c r="B20" s="36">
        <v>48.3</v>
      </c>
      <c r="C20" s="38">
        <v>0</v>
      </c>
      <c r="D20" s="36">
        <v>50.2</v>
      </c>
      <c r="E20" s="38">
        <v>0</v>
      </c>
      <c r="F20" s="36">
        <v>50.2</v>
      </c>
      <c r="G20" s="38">
        <v>0</v>
      </c>
      <c r="H20" s="36">
        <v>50.2</v>
      </c>
      <c r="I20" s="38">
        <v>0</v>
      </c>
      <c r="J20" s="36">
        <v>50.2</v>
      </c>
      <c r="K20" s="38">
        <v>0</v>
      </c>
      <c r="L20" s="38">
        <v>50.3</v>
      </c>
      <c r="M20" s="38">
        <v>0</v>
      </c>
      <c r="N20" s="36">
        <v>50.4</v>
      </c>
      <c r="O20" s="38">
        <v>0</v>
      </c>
      <c r="P20" s="36">
        <v>50.3</v>
      </c>
      <c r="Q20" s="38">
        <v>0</v>
      </c>
      <c r="R20" s="38">
        <v>50.3</v>
      </c>
      <c r="S20" s="38">
        <v>0</v>
      </c>
      <c r="T20" s="38">
        <v>49.1</v>
      </c>
      <c r="U20" s="38">
        <v>0</v>
      </c>
      <c r="V20" s="38">
        <v>49</v>
      </c>
      <c r="W20" s="38">
        <v>0</v>
      </c>
      <c r="X20" s="38">
        <v>48.5</v>
      </c>
      <c r="Y20" s="38">
        <v>0</v>
      </c>
      <c r="Z20" s="38">
        <v>48.9</v>
      </c>
      <c r="AA20" s="38">
        <v>0</v>
      </c>
      <c r="AB20" s="64">
        <v>49.3</v>
      </c>
      <c r="AC20" s="64">
        <v>0</v>
      </c>
      <c r="AD20" s="76">
        <f t="shared" si="1"/>
        <v>8.1799591002045258E-3</v>
      </c>
      <c r="AE20" s="78">
        <v>0</v>
      </c>
      <c r="AF20" s="78">
        <f t="shared" si="3"/>
        <v>-1.7928286852589737E-2</v>
      </c>
      <c r="AG20" s="78">
        <v>0</v>
      </c>
      <c r="AH20" s="77">
        <f t="shared" si="5"/>
        <v>8.1799591002045258E-3</v>
      </c>
      <c r="AI20" s="77">
        <f t="shared" si="6"/>
        <v>-1.7928286852589737E-2</v>
      </c>
    </row>
    <row r="21" spans="1:36" ht="30.75" customHeight="1" x14ac:dyDescent="0.25">
      <c r="A21" s="20" t="s">
        <v>28</v>
      </c>
      <c r="B21" s="35">
        <f t="shared" ref="B21:AA21" si="10">B22+B27</f>
        <v>1955</v>
      </c>
      <c r="C21" s="35">
        <f t="shared" si="10"/>
        <v>267.2</v>
      </c>
      <c r="D21" s="35">
        <f t="shared" si="10"/>
        <v>1968.8000000000002</v>
      </c>
      <c r="E21" s="35">
        <f t="shared" si="10"/>
        <v>264.39999999999998</v>
      </c>
      <c r="F21" s="35">
        <f t="shared" si="10"/>
        <v>1972</v>
      </c>
      <c r="G21" s="35">
        <f t="shared" si="10"/>
        <v>270.3</v>
      </c>
      <c r="H21" s="35">
        <f t="shared" si="10"/>
        <v>2032.3</v>
      </c>
      <c r="I21" s="35">
        <f t="shared" si="10"/>
        <v>273.7</v>
      </c>
      <c r="J21" s="35">
        <f t="shared" si="10"/>
        <v>2075.9</v>
      </c>
      <c r="K21" s="35">
        <f t="shared" si="10"/>
        <v>275</v>
      </c>
      <c r="L21" s="35">
        <f t="shared" si="10"/>
        <v>2124.9</v>
      </c>
      <c r="M21" s="35">
        <f t="shared" si="10"/>
        <v>281</v>
      </c>
      <c r="N21" s="35">
        <f t="shared" si="10"/>
        <v>2107.8000000000002</v>
      </c>
      <c r="O21" s="35">
        <f t="shared" si="10"/>
        <v>274.3</v>
      </c>
      <c r="P21" s="35">
        <f t="shared" si="10"/>
        <v>2114.7999999999997</v>
      </c>
      <c r="Q21" s="35">
        <f t="shared" si="10"/>
        <v>278.2</v>
      </c>
      <c r="R21" s="35">
        <f t="shared" si="10"/>
        <v>2127.8000000000002</v>
      </c>
      <c r="S21" s="35">
        <f t="shared" si="10"/>
        <v>275.7</v>
      </c>
      <c r="T21" s="35">
        <f t="shared" si="10"/>
        <v>2141.1999999999998</v>
      </c>
      <c r="U21" s="35">
        <f t="shared" si="10"/>
        <v>279.7</v>
      </c>
      <c r="V21" s="35">
        <f t="shared" si="10"/>
        <v>2171.9</v>
      </c>
      <c r="W21" s="35">
        <f t="shared" si="10"/>
        <v>283.5</v>
      </c>
      <c r="X21" s="35">
        <f t="shared" si="10"/>
        <v>2161.6</v>
      </c>
      <c r="Y21" s="35">
        <f t="shared" si="10"/>
        <v>282.7</v>
      </c>
      <c r="Z21" s="35">
        <f t="shared" si="10"/>
        <v>2229.7999999999997</v>
      </c>
      <c r="AA21" s="35">
        <f t="shared" si="10"/>
        <v>292.10000000000002</v>
      </c>
      <c r="AB21" s="65">
        <v>2248.8000000000002</v>
      </c>
      <c r="AC21" s="65">
        <v>291.10000000000002</v>
      </c>
      <c r="AD21" s="41">
        <f t="shared" si="1"/>
        <v>8.5209435823843105E-3</v>
      </c>
      <c r="AE21" s="41">
        <f t="shared" si="2"/>
        <v>-3.423485107839741E-3</v>
      </c>
      <c r="AF21" s="41">
        <f t="shared" si="3"/>
        <v>0.14221861032100769</v>
      </c>
      <c r="AG21" s="41">
        <f t="shared" si="4"/>
        <v>0.10098335854765517</v>
      </c>
      <c r="AH21" s="42">
        <f t="shared" si="5"/>
        <v>7.1374757127564692E-3</v>
      </c>
      <c r="AI21" s="42">
        <f t="shared" si="6"/>
        <v>0.13733655740641226</v>
      </c>
    </row>
    <row r="22" spans="1:36" ht="30.75" customHeight="1" x14ac:dyDescent="0.25">
      <c r="A22" s="14" t="s">
        <v>8</v>
      </c>
      <c r="B22" s="36">
        <f t="shared" ref="B22:AA22" si="11">SUM(B23:B26)</f>
        <v>1779.7</v>
      </c>
      <c r="C22" s="36">
        <f t="shared" si="11"/>
        <v>230</v>
      </c>
      <c r="D22" s="69">
        <f t="shared" si="11"/>
        <v>1796.1000000000001</v>
      </c>
      <c r="E22" s="69">
        <f t="shared" si="11"/>
        <v>228.4</v>
      </c>
      <c r="F22" s="69">
        <f t="shared" si="11"/>
        <v>1794.4</v>
      </c>
      <c r="G22" s="69">
        <f t="shared" si="11"/>
        <v>235</v>
      </c>
      <c r="H22" s="69">
        <f t="shared" si="11"/>
        <v>1854.8</v>
      </c>
      <c r="I22" s="69">
        <f t="shared" si="11"/>
        <v>237.79999999999998</v>
      </c>
      <c r="J22" s="69">
        <f t="shared" si="11"/>
        <v>1897.2</v>
      </c>
      <c r="K22" s="69">
        <f t="shared" si="11"/>
        <v>238.29999999999998</v>
      </c>
      <c r="L22" s="69">
        <f t="shared" si="11"/>
        <v>1922.6</v>
      </c>
      <c r="M22" s="69">
        <f t="shared" si="11"/>
        <v>244</v>
      </c>
      <c r="N22" s="69">
        <f t="shared" si="11"/>
        <v>1932.2</v>
      </c>
      <c r="O22" s="69">
        <f t="shared" si="11"/>
        <v>238.8</v>
      </c>
      <c r="P22" s="69">
        <f t="shared" si="11"/>
        <v>1949.6999999999998</v>
      </c>
      <c r="Q22" s="69">
        <f t="shared" si="11"/>
        <v>240.29999999999998</v>
      </c>
      <c r="R22" s="69">
        <f t="shared" si="11"/>
        <v>1951.5</v>
      </c>
      <c r="S22" s="69">
        <f t="shared" si="11"/>
        <v>240.6</v>
      </c>
      <c r="T22" s="69">
        <f t="shared" si="11"/>
        <v>1987</v>
      </c>
      <c r="U22" s="69">
        <f t="shared" si="11"/>
        <v>243.8</v>
      </c>
      <c r="V22" s="69">
        <f t="shared" si="11"/>
        <v>2004.8</v>
      </c>
      <c r="W22" s="69">
        <f t="shared" si="11"/>
        <v>246.5</v>
      </c>
      <c r="X22" s="69">
        <f t="shared" si="11"/>
        <v>2013.2</v>
      </c>
      <c r="Y22" s="69">
        <f t="shared" si="11"/>
        <v>246</v>
      </c>
      <c r="Z22" s="69">
        <f t="shared" si="11"/>
        <v>2066.1999999999998</v>
      </c>
      <c r="AA22" s="69">
        <f t="shared" si="11"/>
        <v>254.20000000000002</v>
      </c>
      <c r="AB22" s="74">
        <v>2088</v>
      </c>
      <c r="AC22" s="74">
        <v>254.00000000000003</v>
      </c>
      <c r="AD22" s="71">
        <f t="shared" si="1"/>
        <v>1.0550769528603343E-2</v>
      </c>
      <c r="AE22" s="71">
        <f t="shared" si="2"/>
        <v>-7.8678206136895135E-4</v>
      </c>
      <c r="AF22" s="71">
        <f t="shared" si="3"/>
        <v>0.16251879071321196</v>
      </c>
      <c r="AG22" s="71">
        <f t="shared" si="4"/>
        <v>0.11208406304728546</v>
      </c>
      <c r="AH22" s="73">
        <f t="shared" si="5"/>
        <v>9.3087398724358561E-3</v>
      </c>
      <c r="AI22" s="73">
        <f t="shared" si="6"/>
        <v>0.15682884662879704</v>
      </c>
    </row>
    <row r="23" spans="1:36" ht="30.75" customHeight="1" x14ac:dyDescent="0.25">
      <c r="A23" s="15" t="s">
        <v>0</v>
      </c>
      <c r="B23" s="36">
        <v>395.9</v>
      </c>
      <c r="C23" s="36">
        <v>0.9</v>
      </c>
      <c r="D23" s="36">
        <v>403.2</v>
      </c>
      <c r="E23" s="36">
        <v>0.4</v>
      </c>
      <c r="F23" s="36">
        <v>379.2</v>
      </c>
      <c r="G23" s="36">
        <v>0.7</v>
      </c>
      <c r="H23" s="36">
        <v>405.7</v>
      </c>
      <c r="I23" s="36">
        <v>0.7</v>
      </c>
      <c r="J23" s="36">
        <v>416.9</v>
      </c>
      <c r="K23" s="36">
        <v>0.6</v>
      </c>
      <c r="L23" s="36">
        <v>414.4</v>
      </c>
      <c r="M23" s="36">
        <v>1</v>
      </c>
      <c r="N23" s="36">
        <v>424.9</v>
      </c>
      <c r="O23" s="36">
        <v>0.8</v>
      </c>
      <c r="P23" s="36">
        <v>436.6</v>
      </c>
      <c r="Q23" s="36">
        <v>0.7</v>
      </c>
      <c r="R23" s="36">
        <v>431.7</v>
      </c>
      <c r="S23" s="36">
        <v>0.7</v>
      </c>
      <c r="T23" s="36">
        <v>421.6</v>
      </c>
      <c r="U23" s="36">
        <v>1.8</v>
      </c>
      <c r="V23" s="36">
        <v>431.9</v>
      </c>
      <c r="W23" s="36">
        <v>1.1000000000000001</v>
      </c>
      <c r="X23" s="36">
        <v>430</v>
      </c>
      <c r="Y23" s="36">
        <v>0.9</v>
      </c>
      <c r="Z23" s="36">
        <v>400.6</v>
      </c>
      <c r="AA23" s="36">
        <v>1.1000000000000001</v>
      </c>
      <c r="AB23" s="64">
        <v>419.7</v>
      </c>
      <c r="AC23" s="64">
        <v>0.9</v>
      </c>
      <c r="AD23" s="76">
        <f t="shared" si="1"/>
        <v>4.7678482276584999E-2</v>
      </c>
      <c r="AE23" s="76">
        <f t="shared" si="2"/>
        <v>-0.18181818181818188</v>
      </c>
      <c r="AF23" s="76">
        <f t="shared" si="3"/>
        <v>4.0922619047619069E-2</v>
      </c>
      <c r="AG23" s="76">
        <f t="shared" si="4"/>
        <v>1.25</v>
      </c>
      <c r="AH23" s="77">
        <f t="shared" si="5"/>
        <v>4.70500373412992E-2</v>
      </c>
      <c r="AI23" s="77">
        <f t="shared" si="6"/>
        <v>4.2120911793855242E-2</v>
      </c>
    </row>
    <row r="24" spans="1:36" ht="30.75" customHeight="1" x14ac:dyDescent="0.25">
      <c r="A24" s="15" t="s">
        <v>44</v>
      </c>
      <c r="B24" s="36">
        <v>200.5</v>
      </c>
      <c r="C24" s="36">
        <v>16.399999999999999</v>
      </c>
      <c r="D24" s="36">
        <v>194.7</v>
      </c>
      <c r="E24" s="36">
        <v>14.3</v>
      </c>
      <c r="F24" s="36">
        <v>196</v>
      </c>
      <c r="G24" s="36">
        <v>17.3</v>
      </c>
      <c r="H24" s="36">
        <v>197.5</v>
      </c>
      <c r="I24" s="36">
        <v>16.8</v>
      </c>
      <c r="J24" s="36">
        <v>215.8</v>
      </c>
      <c r="K24" s="36">
        <v>18.5</v>
      </c>
      <c r="L24" s="36">
        <v>211.9</v>
      </c>
      <c r="M24" s="36">
        <v>21.5</v>
      </c>
      <c r="N24" s="36">
        <v>195.2</v>
      </c>
      <c r="O24" s="36">
        <v>18.8</v>
      </c>
      <c r="P24" s="36">
        <v>196.7</v>
      </c>
      <c r="Q24" s="36">
        <v>19.899999999999999</v>
      </c>
      <c r="R24" s="36">
        <v>191.5</v>
      </c>
      <c r="S24" s="36">
        <v>20.7</v>
      </c>
      <c r="T24" s="36">
        <v>208.6</v>
      </c>
      <c r="U24" s="36">
        <v>22.6</v>
      </c>
      <c r="V24" s="36">
        <v>217.4</v>
      </c>
      <c r="W24" s="36">
        <v>21.7</v>
      </c>
      <c r="X24" s="36">
        <v>199</v>
      </c>
      <c r="Y24" s="36">
        <v>21.1</v>
      </c>
      <c r="Z24" s="36">
        <v>203.7</v>
      </c>
      <c r="AA24" s="36">
        <v>21.3</v>
      </c>
      <c r="AB24" s="64">
        <v>204.3</v>
      </c>
      <c r="AC24" s="64">
        <v>22.9</v>
      </c>
      <c r="AD24" s="76">
        <f t="shared" si="1"/>
        <v>2.945508100147487E-3</v>
      </c>
      <c r="AE24" s="76">
        <f t="shared" si="2"/>
        <v>7.5117370892018753E-2</v>
      </c>
      <c r="AF24" s="76">
        <f t="shared" si="3"/>
        <v>4.9306625577812069E-2</v>
      </c>
      <c r="AG24" s="76">
        <f t="shared" si="4"/>
        <v>0.60139860139860124</v>
      </c>
      <c r="AH24" s="77">
        <f t="shared" si="5"/>
        <v>9.7777777777778851E-3</v>
      </c>
      <c r="AI24" s="77">
        <f t="shared" si="6"/>
        <v>8.7081339712918648E-2</v>
      </c>
    </row>
    <row r="25" spans="1:36" ht="30.75" customHeight="1" x14ac:dyDescent="0.25">
      <c r="A25" s="15" t="s">
        <v>1</v>
      </c>
      <c r="B25" s="36">
        <v>1142</v>
      </c>
      <c r="C25" s="36">
        <v>207.5</v>
      </c>
      <c r="D25" s="36">
        <v>1157.5</v>
      </c>
      <c r="E25" s="36">
        <v>208.3</v>
      </c>
      <c r="F25" s="36">
        <v>1182.5</v>
      </c>
      <c r="G25" s="36">
        <v>211.6</v>
      </c>
      <c r="H25" s="36">
        <v>1207.8</v>
      </c>
      <c r="I25" s="36">
        <v>214.7</v>
      </c>
      <c r="J25" s="36">
        <v>1228.9000000000001</v>
      </c>
      <c r="K25" s="36">
        <v>213.5</v>
      </c>
      <c r="L25" s="36">
        <v>1260.2</v>
      </c>
      <c r="M25" s="36">
        <v>215.5</v>
      </c>
      <c r="N25" s="36">
        <v>1268.2</v>
      </c>
      <c r="O25" s="36">
        <v>213.4</v>
      </c>
      <c r="P25" s="36">
        <v>1281.3</v>
      </c>
      <c r="Q25" s="36">
        <v>213.1</v>
      </c>
      <c r="R25" s="36">
        <v>1291</v>
      </c>
      <c r="S25" s="36">
        <v>213.7</v>
      </c>
      <c r="T25" s="36">
        <v>1311</v>
      </c>
      <c r="U25" s="36">
        <v>213.8</v>
      </c>
      <c r="V25" s="36">
        <v>1317.1</v>
      </c>
      <c r="W25" s="36">
        <v>218</v>
      </c>
      <c r="X25" s="36">
        <v>1346.3</v>
      </c>
      <c r="Y25" s="36">
        <v>217.8</v>
      </c>
      <c r="Z25" s="36">
        <v>1404.9</v>
      </c>
      <c r="AA25" s="36">
        <v>224.9</v>
      </c>
      <c r="AB25" s="64">
        <v>1422.9</v>
      </c>
      <c r="AC25" s="64">
        <v>223.3</v>
      </c>
      <c r="AD25" s="76">
        <f t="shared" si="1"/>
        <v>1.2812299807815508E-2</v>
      </c>
      <c r="AE25" s="76">
        <f t="shared" si="2"/>
        <v>-7.1142730102267127E-3</v>
      </c>
      <c r="AF25" s="76">
        <f t="shared" si="3"/>
        <v>0.22928725701943842</v>
      </c>
      <c r="AG25" s="76">
        <f t="shared" si="4"/>
        <v>7.2011521843494908E-2</v>
      </c>
      <c r="AH25" s="77">
        <f t="shared" si="5"/>
        <v>1.0062584366179905E-2</v>
      </c>
      <c r="AI25" s="77">
        <f t="shared" si="6"/>
        <v>0.20530092253624255</v>
      </c>
    </row>
    <row r="26" spans="1:36" ht="30.75" customHeight="1" x14ac:dyDescent="0.25">
      <c r="A26" s="15" t="s">
        <v>9</v>
      </c>
      <c r="B26" s="36">
        <v>41.3</v>
      </c>
      <c r="C26" s="36">
        <v>5.2</v>
      </c>
      <c r="D26" s="36">
        <v>40.700000000000003</v>
      </c>
      <c r="E26" s="36">
        <v>5.4</v>
      </c>
      <c r="F26" s="36">
        <v>36.700000000000003</v>
      </c>
      <c r="G26" s="36">
        <v>5.4</v>
      </c>
      <c r="H26" s="36">
        <v>43.8</v>
      </c>
      <c r="I26" s="36">
        <v>5.6</v>
      </c>
      <c r="J26" s="36">
        <v>35.6</v>
      </c>
      <c r="K26" s="36">
        <v>5.7</v>
      </c>
      <c r="L26" s="36">
        <v>36.1</v>
      </c>
      <c r="M26" s="36">
        <v>6</v>
      </c>
      <c r="N26" s="36">
        <v>43.9</v>
      </c>
      <c r="O26" s="36">
        <v>5.8</v>
      </c>
      <c r="P26" s="36">
        <v>35.1</v>
      </c>
      <c r="Q26" s="36">
        <v>6.6</v>
      </c>
      <c r="R26" s="36">
        <v>37.299999999999997</v>
      </c>
      <c r="S26" s="36">
        <v>5.5</v>
      </c>
      <c r="T26" s="36">
        <v>45.8</v>
      </c>
      <c r="U26" s="36">
        <v>5.6</v>
      </c>
      <c r="V26" s="36">
        <v>38.4</v>
      </c>
      <c r="W26" s="36">
        <v>5.7</v>
      </c>
      <c r="X26" s="36">
        <v>37.9</v>
      </c>
      <c r="Y26" s="36">
        <v>6.2</v>
      </c>
      <c r="Z26" s="36">
        <v>57</v>
      </c>
      <c r="AA26" s="36">
        <v>6.9</v>
      </c>
      <c r="AB26" s="64">
        <v>41.1</v>
      </c>
      <c r="AC26" s="64">
        <v>6.9</v>
      </c>
      <c r="AD26" s="76">
        <f t="shared" si="1"/>
        <v>-0.27894736842105261</v>
      </c>
      <c r="AE26" s="76">
        <f t="shared" si="2"/>
        <v>0</v>
      </c>
      <c r="AF26" s="76">
        <f t="shared" si="3"/>
        <v>9.8280098280096873E-3</v>
      </c>
      <c r="AG26" s="76">
        <f t="shared" si="4"/>
        <v>0.27777777777777768</v>
      </c>
      <c r="AH26" s="77">
        <f t="shared" si="5"/>
        <v>-0.24882629107981225</v>
      </c>
      <c r="AI26" s="77">
        <f t="shared" si="6"/>
        <v>4.1214750542299283E-2</v>
      </c>
    </row>
    <row r="27" spans="1:36" ht="30.75" customHeight="1" x14ac:dyDescent="0.25">
      <c r="A27" s="14" t="s">
        <v>10</v>
      </c>
      <c r="B27" s="36">
        <v>175.3</v>
      </c>
      <c r="C27" s="36">
        <v>37.200000000000003</v>
      </c>
      <c r="D27" s="31">
        <v>172.7</v>
      </c>
      <c r="E27" s="31">
        <v>36</v>
      </c>
      <c r="F27" s="31">
        <v>177.6</v>
      </c>
      <c r="G27" s="31">
        <v>35.299999999999997</v>
      </c>
      <c r="H27" s="31">
        <v>177.5</v>
      </c>
      <c r="I27" s="31">
        <v>35.9</v>
      </c>
      <c r="J27" s="31">
        <v>178.7</v>
      </c>
      <c r="K27" s="31">
        <v>36.700000000000003</v>
      </c>
      <c r="L27" s="31">
        <v>202.3</v>
      </c>
      <c r="M27" s="31">
        <v>37</v>
      </c>
      <c r="N27" s="31">
        <v>175.6</v>
      </c>
      <c r="O27" s="31">
        <v>35.5</v>
      </c>
      <c r="P27" s="31">
        <v>165.1</v>
      </c>
      <c r="Q27" s="31">
        <v>37.9</v>
      </c>
      <c r="R27" s="31">
        <v>176.3</v>
      </c>
      <c r="S27" s="31">
        <v>35.1</v>
      </c>
      <c r="T27" s="31">
        <v>154.19999999999999</v>
      </c>
      <c r="U27" s="31">
        <v>35.9</v>
      </c>
      <c r="V27" s="31">
        <v>167.1</v>
      </c>
      <c r="W27" s="31">
        <v>37</v>
      </c>
      <c r="X27" s="31">
        <v>148.4</v>
      </c>
      <c r="Y27" s="31">
        <v>36.700000000000003</v>
      </c>
      <c r="Z27" s="31">
        <v>163.6</v>
      </c>
      <c r="AA27" s="31">
        <v>37.9</v>
      </c>
      <c r="AB27" s="62">
        <v>160.80000000000001</v>
      </c>
      <c r="AC27" s="62">
        <v>37.1</v>
      </c>
      <c r="AD27" s="76">
        <f t="shared" si="1"/>
        <v>-1.7114914425427785E-2</v>
      </c>
      <c r="AE27" s="76">
        <f t="shared" si="2"/>
        <v>-2.1108179419525031E-2</v>
      </c>
      <c r="AF27" s="76">
        <f t="shared" si="3"/>
        <v>-6.8905616676317227E-2</v>
      </c>
      <c r="AG27" s="76">
        <f t="shared" si="4"/>
        <v>3.0555555555555669E-2</v>
      </c>
      <c r="AH27" s="77">
        <f t="shared" si="5"/>
        <v>-1.7866004962779125E-2</v>
      </c>
      <c r="AI27" s="77">
        <f t="shared" si="6"/>
        <v>-5.1748921897460387E-2</v>
      </c>
    </row>
    <row r="28" spans="1:36" ht="30.75" customHeight="1" x14ac:dyDescent="0.25">
      <c r="A28" s="16" t="s">
        <v>30</v>
      </c>
      <c r="B28" s="31">
        <v>370.2</v>
      </c>
      <c r="C28" s="31">
        <v>58.4</v>
      </c>
      <c r="D28" s="75">
        <v>379.3</v>
      </c>
      <c r="E28" s="75">
        <v>59.3</v>
      </c>
      <c r="F28" s="75">
        <v>378.6</v>
      </c>
      <c r="G28" s="75">
        <v>59.9</v>
      </c>
      <c r="H28" s="75">
        <v>370.1</v>
      </c>
      <c r="I28" s="75">
        <v>60.6</v>
      </c>
      <c r="J28" s="75">
        <v>376.1</v>
      </c>
      <c r="K28" s="75">
        <v>59.2</v>
      </c>
      <c r="L28" s="75">
        <v>382.1</v>
      </c>
      <c r="M28" s="75">
        <v>60.3</v>
      </c>
      <c r="N28" s="75">
        <v>386.6</v>
      </c>
      <c r="O28" s="75">
        <v>61.2</v>
      </c>
      <c r="P28" s="75">
        <v>392.9</v>
      </c>
      <c r="Q28" s="75">
        <v>62</v>
      </c>
      <c r="R28" s="75">
        <v>398.8</v>
      </c>
      <c r="S28" s="75">
        <v>62.9</v>
      </c>
      <c r="T28" s="75">
        <v>401.1</v>
      </c>
      <c r="U28" s="75">
        <v>63.5</v>
      </c>
      <c r="V28" s="75">
        <v>405.5</v>
      </c>
      <c r="W28" s="75">
        <v>64.400000000000006</v>
      </c>
      <c r="X28" s="75">
        <v>416.5</v>
      </c>
      <c r="Y28" s="75">
        <v>65</v>
      </c>
      <c r="Z28" s="75">
        <v>421.9</v>
      </c>
      <c r="AA28" s="75">
        <v>66.8</v>
      </c>
      <c r="AB28" s="64">
        <v>429.4</v>
      </c>
      <c r="AC28" s="64">
        <v>67.400000000000006</v>
      </c>
      <c r="AD28" s="76">
        <f t="shared" si="1"/>
        <v>1.7776724342261296E-2</v>
      </c>
      <c r="AE28" s="76">
        <f t="shared" si="2"/>
        <v>8.9820359281438389E-3</v>
      </c>
      <c r="AF28" s="76">
        <f t="shared" si="3"/>
        <v>0.13208542051146832</v>
      </c>
      <c r="AG28" s="76">
        <f t="shared" si="4"/>
        <v>0.13659359190556497</v>
      </c>
      <c r="AH28" s="77">
        <f t="shared" si="5"/>
        <v>1.6574585635358963E-2</v>
      </c>
      <c r="AI28" s="77">
        <f t="shared" si="6"/>
        <v>0.13269493844049229</v>
      </c>
      <c r="AJ28" s="43"/>
    </row>
    <row r="29" spans="1:36" ht="30.75" customHeight="1" x14ac:dyDescent="0.25">
      <c r="A29" s="17" t="s">
        <v>11</v>
      </c>
      <c r="B29" s="31">
        <v>95.2</v>
      </c>
      <c r="C29" s="31">
        <v>24.7</v>
      </c>
      <c r="D29" s="75">
        <v>96.2</v>
      </c>
      <c r="E29" s="75">
        <v>24.7</v>
      </c>
      <c r="F29" s="75">
        <v>96.4</v>
      </c>
      <c r="G29" s="75">
        <v>24.5</v>
      </c>
      <c r="H29" s="75">
        <v>96.9</v>
      </c>
      <c r="I29" s="75">
        <v>24.1</v>
      </c>
      <c r="J29" s="75">
        <v>97.8</v>
      </c>
      <c r="K29" s="75">
        <v>24.2</v>
      </c>
      <c r="L29" s="75">
        <v>98.2</v>
      </c>
      <c r="M29" s="75">
        <v>24.1</v>
      </c>
      <c r="N29" s="75">
        <v>99.3</v>
      </c>
      <c r="O29" s="75">
        <v>23.7</v>
      </c>
      <c r="P29" s="75">
        <v>100.3</v>
      </c>
      <c r="Q29" s="75">
        <v>23.5</v>
      </c>
      <c r="R29" s="75">
        <v>99.7</v>
      </c>
      <c r="S29" s="75">
        <v>23.6</v>
      </c>
      <c r="T29" s="75">
        <v>97.1</v>
      </c>
      <c r="U29" s="75">
        <v>23.5</v>
      </c>
      <c r="V29" s="75">
        <v>96.1</v>
      </c>
      <c r="W29" s="75">
        <v>23.1</v>
      </c>
      <c r="X29" s="75">
        <v>96.6</v>
      </c>
      <c r="Y29" s="75">
        <v>22.4</v>
      </c>
      <c r="Z29" s="75">
        <v>82.3</v>
      </c>
      <c r="AA29" s="75">
        <v>21</v>
      </c>
      <c r="AB29" s="64">
        <v>82.5</v>
      </c>
      <c r="AC29" s="64">
        <v>21.2</v>
      </c>
      <c r="AD29" s="76">
        <f t="shared" si="1"/>
        <v>2.430133657351119E-3</v>
      </c>
      <c r="AE29" s="76">
        <f t="shared" si="2"/>
        <v>9.52380952380949E-3</v>
      </c>
      <c r="AF29" s="76">
        <f t="shared" si="3"/>
        <v>-0.14241164241164239</v>
      </c>
      <c r="AG29" s="76">
        <f t="shared" si="4"/>
        <v>-0.1417004048582996</v>
      </c>
      <c r="AH29" s="77">
        <f t="shared" si="5"/>
        <v>3.8722168441434057E-3</v>
      </c>
      <c r="AI29" s="77">
        <f t="shared" si="6"/>
        <v>-0.14226633581472292</v>
      </c>
    </row>
    <row r="30" spans="1:36" ht="30.75" customHeight="1" x14ac:dyDescent="0.25">
      <c r="A30" s="18" t="s">
        <v>12</v>
      </c>
      <c r="B30" s="31">
        <v>34.299999999999997</v>
      </c>
      <c r="C30" s="31">
        <v>2.4</v>
      </c>
      <c r="D30" s="75">
        <v>34.299999999999997</v>
      </c>
      <c r="E30" s="75">
        <v>2.4</v>
      </c>
      <c r="F30" s="75">
        <v>34.6</v>
      </c>
      <c r="G30" s="75">
        <v>2.4</v>
      </c>
      <c r="H30" s="75">
        <v>35.9</v>
      </c>
      <c r="I30" s="75">
        <v>2.5</v>
      </c>
      <c r="J30" s="75">
        <v>36.1</v>
      </c>
      <c r="K30" s="75">
        <v>2.5</v>
      </c>
      <c r="L30" s="75">
        <v>36.4</v>
      </c>
      <c r="M30" s="75">
        <v>2.5</v>
      </c>
      <c r="N30" s="75">
        <v>36.6</v>
      </c>
      <c r="O30" s="75">
        <v>2.5</v>
      </c>
      <c r="P30" s="75">
        <v>36.6</v>
      </c>
      <c r="Q30" s="75">
        <v>2.4</v>
      </c>
      <c r="R30" s="75">
        <v>36.799999999999997</v>
      </c>
      <c r="S30" s="75">
        <v>2.4</v>
      </c>
      <c r="T30" s="75">
        <v>36.4</v>
      </c>
      <c r="U30" s="75">
        <v>2.2999999999999998</v>
      </c>
      <c r="V30" s="75">
        <v>36.700000000000003</v>
      </c>
      <c r="W30" s="75">
        <v>2.2999999999999998</v>
      </c>
      <c r="X30" s="75">
        <v>36.799999999999997</v>
      </c>
      <c r="Y30" s="75">
        <v>2.2999999999999998</v>
      </c>
      <c r="Z30" s="75">
        <v>35</v>
      </c>
      <c r="AA30" s="75">
        <v>2.2999999999999998</v>
      </c>
      <c r="AB30" s="64">
        <v>35.4</v>
      </c>
      <c r="AC30" s="64">
        <v>2.2999999999999998</v>
      </c>
      <c r="AD30" s="76">
        <f t="shared" si="1"/>
        <v>1.1428571428571344E-2</v>
      </c>
      <c r="AE30" s="76">
        <f t="shared" si="2"/>
        <v>0</v>
      </c>
      <c r="AF30" s="76">
        <f t="shared" si="3"/>
        <v>3.2069970845481022E-2</v>
      </c>
      <c r="AG30" s="76">
        <f t="shared" si="4"/>
        <v>-4.1666666666666741E-2</v>
      </c>
      <c r="AH30" s="77">
        <f t="shared" si="5"/>
        <v>1.072386058981234E-2</v>
      </c>
      <c r="AI30" s="77">
        <f t="shared" si="6"/>
        <v>2.7247956403269713E-2</v>
      </c>
    </row>
    <row r="31" spans="1:36" ht="30.75" customHeight="1" x14ac:dyDescent="0.25">
      <c r="A31" s="54" t="s">
        <v>31</v>
      </c>
      <c r="B31" s="30">
        <v>0.77900000000000003</v>
      </c>
      <c r="C31" s="30">
        <v>0.58699999999999997</v>
      </c>
      <c r="D31" s="30">
        <v>0.76700000000000002</v>
      </c>
      <c r="E31" s="30">
        <v>0.56999999999999995</v>
      </c>
      <c r="F31" s="30">
        <v>0.78200000000000003</v>
      </c>
      <c r="G31" s="30">
        <v>0.56100000000000005</v>
      </c>
      <c r="H31" s="30">
        <v>0.77300000000000002</v>
      </c>
      <c r="I31" s="30">
        <v>0.55900000000000005</v>
      </c>
      <c r="J31" s="30">
        <v>0.75700000000000001</v>
      </c>
      <c r="K31" s="30">
        <v>0.54700000000000004</v>
      </c>
      <c r="L31" s="30">
        <v>0.755</v>
      </c>
      <c r="M31" s="30">
        <v>0.55900000000000005</v>
      </c>
      <c r="N31" s="30">
        <v>0.76</v>
      </c>
      <c r="O31" s="30">
        <v>0.56599999999999995</v>
      </c>
      <c r="P31" s="30">
        <v>0.752</v>
      </c>
      <c r="Q31" s="30">
        <v>0.56399999999999995</v>
      </c>
      <c r="R31" s="30">
        <v>0.75956011260548917</v>
      </c>
      <c r="S31" s="30">
        <v>0.55371478695983178</v>
      </c>
      <c r="T31" s="30">
        <v>0.79200000000000004</v>
      </c>
      <c r="U31" s="30">
        <v>0.56499999999999995</v>
      </c>
      <c r="V31" s="30">
        <v>0.78600000000000003</v>
      </c>
      <c r="W31" s="30">
        <v>0.55600000000000005</v>
      </c>
      <c r="X31" s="30">
        <v>0.79300000000000004</v>
      </c>
      <c r="Y31" s="30">
        <v>0.57999999999999996</v>
      </c>
      <c r="Z31" s="30">
        <v>0.76</v>
      </c>
      <c r="AA31" s="30">
        <v>0.57799999999999996</v>
      </c>
      <c r="AB31" s="30">
        <v>0.75181952862100954</v>
      </c>
      <c r="AC31" s="30">
        <v>0.55776739267162001</v>
      </c>
      <c r="AD31" s="41">
        <v>-1.1169824792977123E-2</v>
      </c>
      <c r="AE31" s="66">
        <v>-3.4184426270139179E-2</v>
      </c>
      <c r="AF31" s="41">
        <v>-2.0361084265288709E-2</v>
      </c>
      <c r="AG31" s="41">
        <v>-2.1703893222435267E-2</v>
      </c>
      <c r="AH31" s="42">
        <v>-1.2915102360990915E-2</v>
      </c>
      <c r="AI31" s="42">
        <v>-1.9260919307324653E-2</v>
      </c>
    </row>
    <row r="32" spans="1:36" ht="30.75" customHeight="1" x14ac:dyDescent="0.25">
      <c r="A32" s="55" t="s">
        <v>32</v>
      </c>
      <c r="B32" s="7">
        <v>0.16800000000000001</v>
      </c>
      <c r="C32" s="7">
        <v>0.35399999999999998</v>
      </c>
      <c r="D32" s="7">
        <v>0.16800000000000001</v>
      </c>
      <c r="E32" s="7">
        <v>0.36</v>
      </c>
      <c r="F32" s="7">
        <v>0.16500000000000001</v>
      </c>
      <c r="G32" s="7">
        <v>0.37</v>
      </c>
      <c r="H32" s="7">
        <v>0.17399999999999999</v>
      </c>
      <c r="I32" s="7">
        <v>0.371</v>
      </c>
      <c r="J32" s="7">
        <v>0.18099999999999999</v>
      </c>
      <c r="K32" s="7">
        <v>0.375</v>
      </c>
      <c r="L32" s="7">
        <v>0.187</v>
      </c>
      <c r="M32" s="7">
        <v>0.373</v>
      </c>
      <c r="N32" s="7">
        <v>0.188</v>
      </c>
      <c r="O32" s="7">
        <v>0.35799999999999998</v>
      </c>
      <c r="P32" s="7">
        <v>0.19</v>
      </c>
      <c r="Q32" s="7">
        <v>0.379</v>
      </c>
      <c r="R32" s="7">
        <v>0.18494615321533006</v>
      </c>
      <c r="S32" s="7">
        <v>0.38039682039036471</v>
      </c>
      <c r="T32" s="7">
        <v>0.187</v>
      </c>
      <c r="U32" s="7">
        <v>0.36699999999999999</v>
      </c>
      <c r="V32" s="47">
        <v>0.187</v>
      </c>
      <c r="W32" s="7">
        <v>0.36799999999999999</v>
      </c>
      <c r="X32" s="47">
        <v>0.187</v>
      </c>
      <c r="Y32" s="7">
        <v>0.36699999999999999</v>
      </c>
      <c r="Z32" s="7">
        <v>0.2</v>
      </c>
      <c r="AA32" s="7">
        <v>0.37</v>
      </c>
      <c r="AB32" s="67">
        <v>0.19998201252470588</v>
      </c>
      <c r="AC32" s="67">
        <v>0.38843001378964237</v>
      </c>
      <c r="AD32" s="39">
        <v>-1.3673621905014866E-3</v>
      </c>
      <c r="AE32" s="68">
        <v>4.8936413571232018E-2</v>
      </c>
      <c r="AF32" s="39">
        <v>0.19323927486766124</v>
      </c>
      <c r="AG32" s="39">
        <v>8.0302539793047689E-2</v>
      </c>
      <c r="AH32" s="40">
        <v>4.8528877860156694E-3</v>
      </c>
      <c r="AI32" s="40">
        <v>0.16238995518676869</v>
      </c>
    </row>
    <row r="33" spans="1:36" ht="30.75" customHeight="1" x14ac:dyDescent="0.25">
      <c r="A33" s="56" t="s">
        <v>33</v>
      </c>
      <c r="B33" s="7">
        <v>0.16900000000000001</v>
      </c>
      <c r="C33" s="7">
        <v>0.22</v>
      </c>
      <c r="D33" s="22"/>
      <c r="E33" s="23"/>
      <c r="F33" s="23"/>
      <c r="G33" s="21"/>
      <c r="H33" s="7">
        <v>0.17299999999999999</v>
      </c>
      <c r="I33" s="7">
        <v>0.222</v>
      </c>
      <c r="J33" s="22"/>
      <c r="K33" s="23"/>
      <c r="L33" s="23"/>
      <c r="M33" s="21"/>
      <c r="N33" s="7">
        <v>0.17799999999999999</v>
      </c>
      <c r="O33" s="7">
        <v>0.224</v>
      </c>
      <c r="P33" s="22"/>
      <c r="Q33" s="23"/>
      <c r="R33" s="23"/>
      <c r="S33" s="21"/>
      <c r="T33" s="7">
        <v>0.18099999999999999</v>
      </c>
      <c r="U33" s="7">
        <v>0.224</v>
      </c>
      <c r="V33" s="22"/>
      <c r="W33" s="23"/>
      <c r="X33" s="23"/>
      <c r="Y33" s="21"/>
      <c r="Z33" s="7">
        <v>0.17399999999999999</v>
      </c>
      <c r="AA33" s="7">
        <v>0.22900000000000001</v>
      </c>
      <c r="AB33" s="25"/>
      <c r="AC33" s="25"/>
      <c r="AD33" s="2"/>
      <c r="AE33" s="2"/>
      <c r="AF33" s="2"/>
      <c r="AG33" s="2"/>
      <c r="AH33" s="44"/>
      <c r="AI33" s="58"/>
    </row>
    <row r="34" spans="1:36" ht="30.75" customHeight="1" x14ac:dyDescent="0.25">
      <c r="A34" s="19" t="s">
        <v>24</v>
      </c>
      <c r="B34" s="7">
        <v>0.157</v>
      </c>
      <c r="C34" s="7">
        <v>0.20899999999999999</v>
      </c>
      <c r="D34" s="24"/>
      <c r="E34" s="25"/>
      <c r="F34" s="25"/>
      <c r="G34" s="26"/>
      <c r="H34" s="7">
        <v>0.161</v>
      </c>
      <c r="I34" s="7">
        <v>0.21099999999999999</v>
      </c>
      <c r="J34" s="24"/>
      <c r="K34" s="25"/>
      <c r="L34" s="25"/>
      <c r="M34" s="26"/>
      <c r="N34" s="7">
        <v>0.16600000000000001</v>
      </c>
      <c r="O34" s="7">
        <v>0.21299999999999999</v>
      </c>
      <c r="P34" s="24"/>
      <c r="Q34" s="25"/>
      <c r="R34" s="25"/>
      <c r="S34" s="26"/>
      <c r="T34" s="7">
        <v>0.16900000000000001</v>
      </c>
      <c r="U34" s="7">
        <v>0.21299999999999999</v>
      </c>
      <c r="V34" s="24"/>
      <c r="W34" s="25"/>
      <c r="X34" s="25"/>
      <c r="Y34" s="26"/>
      <c r="Z34" s="7">
        <v>0.161</v>
      </c>
      <c r="AA34" s="7">
        <v>0.218</v>
      </c>
      <c r="AB34" s="25"/>
      <c r="AC34" s="25"/>
      <c r="AD34" s="2"/>
      <c r="AE34" s="2"/>
      <c r="AF34" s="2"/>
      <c r="AG34" s="2"/>
      <c r="AH34" s="44"/>
      <c r="AI34" s="58"/>
      <c r="AJ34" s="44"/>
    </row>
    <row r="35" spans="1:36" ht="30.75" customHeight="1" x14ac:dyDescent="0.25">
      <c r="A35" s="19" t="s">
        <v>27</v>
      </c>
      <c r="B35" s="7">
        <v>0.13700000000000001</v>
      </c>
      <c r="C35" s="7">
        <v>0.20899999999999999</v>
      </c>
      <c r="D35" s="27"/>
      <c r="E35" s="28"/>
      <c r="F35" s="28"/>
      <c r="G35" s="29"/>
      <c r="H35" s="7">
        <v>0.14199999999999999</v>
      </c>
      <c r="I35" s="7">
        <v>0.21099999999999999</v>
      </c>
      <c r="J35" s="27"/>
      <c r="K35" s="28"/>
      <c r="L35" s="28"/>
      <c r="M35" s="29"/>
      <c r="N35" s="7">
        <v>0.14699999999999999</v>
      </c>
      <c r="O35" s="7">
        <v>0.21299999999999999</v>
      </c>
      <c r="P35" s="27"/>
      <c r="Q35" s="28"/>
      <c r="R35" s="28"/>
      <c r="S35" s="29"/>
      <c r="T35" s="7">
        <v>0.15</v>
      </c>
      <c r="U35" s="7">
        <v>0.21299999999999999</v>
      </c>
      <c r="V35" s="27"/>
      <c r="W35" s="28"/>
      <c r="X35" s="28"/>
      <c r="Y35" s="29"/>
      <c r="Z35" s="7">
        <v>0.14199999999999999</v>
      </c>
      <c r="AA35" s="7">
        <v>0.218</v>
      </c>
      <c r="AB35" s="28"/>
      <c r="AC35" s="28"/>
      <c r="AD35" s="59"/>
      <c r="AE35" s="59"/>
      <c r="AF35" s="59"/>
      <c r="AG35" s="59"/>
      <c r="AH35" s="60"/>
      <c r="AI35" s="61"/>
    </row>
    <row r="36" spans="1:36" x14ac:dyDescent="0.25">
      <c r="A36" s="1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9"/>
      <c r="AE36" s="49"/>
      <c r="AF36" s="49"/>
      <c r="AG36" s="49"/>
      <c r="AH36" s="50"/>
      <c r="AI36" s="50"/>
    </row>
    <row r="37" spans="1:36" ht="15.75" x14ac:dyDescent="0.25">
      <c r="A37" s="32" t="s">
        <v>45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</row>
    <row r="38" spans="1:36" ht="15.75" x14ac:dyDescent="0.25">
      <c r="A38" s="32" t="s">
        <v>38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9"/>
      <c r="AE38" s="49"/>
      <c r="AF38" s="49"/>
      <c r="AG38" s="49"/>
      <c r="AH38" s="50"/>
      <c r="AI38" s="50"/>
    </row>
    <row r="39" spans="1:36" ht="18.75" x14ac:dyDescent="0.25">
      <c r="A39" s="46" t="s">
        <v>46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45"/>
      <c r="AI39" s="45"/>
    </row>
    <row r="40" spans="1:36" ht="18.75" x14ac:dyDescent="0.25">
      <c r="A40" s="32" t="s">
        <v>47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6" ht="18.75" x14ac:dyDescent="0.25">
      <c r="A41" s="32" t="s">
        <v>34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6" ht="18.75" x14ac:dyDescent="0.25">
      <c r="A42" s="33" t="s">
        <v>35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6" ht="18.75" x14ac:dyDescent="0.25">
      <c r="A43" s="34" t="s">
        <v>36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6" ht="18.75" x14ac:dyDescent="0.25">
      <c r="A44" s="34" t="s">
        <v>39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52"/>
      <c r="AI44" s="52"/>
    </row>
    <row r="45" spans="1:36" ht="15.75" x14ac:dyDescent="0.25">
      <c r="A45" s="32" t="s">
        <v>40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36" ht="18.75" x14ac:dyDescent="0.25">
      <c r="A46" s="34" t="s">
        <v>42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</row>
  </sheetData>
  <mergeCells count="19">
    <mergeCell ref="AH4:AI4"/>
    <mergeCell ref="N3:O3"/>
    <mergeCell ref="P3:Q3"/>
    <mergeCell ref="R3:S3"/>
    <mergeCell ref="Z3:AA3"/>
    <mergeCell ref="A1:AI1"/>
    <mergeCell ref="A2:AI2"/>
    <mergeCell ref="AD3:AE3"/>
    <mergeCell ref="B3:C3"/>
    <mergeCell ref="F3:G3"/>
    <mergeCell ref="L3:M3"/>
    <mergeCell ref="J3:K3"/>
    <mergeCell ref="X3:Y3"/>
    <mergeCell ref="V3:W3"/>
    <mergeCell ref="D3:E3"/>
    <mergeCell ref="T3:U3"/>
    <mergeCell ref="AF3:AG3"/>
    <mergeCell ref="H3:I3"/>
    <mergeCell ref="AB3:AC3"/>
  </mergeCells>
  <pageMargins left="0.7" right="0.7" top="0.75" bottom="0.75" header="0.3" footer="0.3"/>
  <pageSetup paperSize="9" scale="31" orientation="landscape" r:id="rId1"/>
  <headerFooter>
    <oddHeader>&amp;L&amp;"Calibri"&amp;10&amp;K317100CBUAE Classification: Public&amp;1#</oddHeader>
  </headerFooter>
  <ignoredErrors>
    <ignoredError sqref="J22:AA22 D22:I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BI-NB.FB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Sujil M.Antony</dc:creator>
  <cp:lastModifiedBy>Sujil M.Antony</cp:lastModifiedBy>
  <cp:lastPrinted>2016-08-24T09:05:42Z</cp:lastPrinted>
  <dcterms:created xsi:type="dcterms:W3CDTF">2016-06-22T11:02:49Z</dcterms:created>
  <dcterms:modified xsi:type="dcterms:W3CDTF">2024-03-19T06:46:32Z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2024-03-19T06:46:32Z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a31cfd66-7636-41a7-a0e2-f3b6328ca6a3</vt:lpwstr>
  </property>
  <property fmtid="{D5CDD505-2E9C-101B-9397-08002B2CF9AE}" pid="8" name="MSIP_Label_2f29d493-52b1-4291-ba67-8ef6d501cf33_ContentBits">
    <vt:lpwstr>1</vt:lpwstr>
  </property>
</Properties>
</file>