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AD DXB NEO" sheetId="1" r:id="rId1"/>
  </sheets>
  <definedNames/>
  <calcPr fullCalcOnLoad="1"/>
</workbook>
</file>

<file path=xl/sharedStrings.xml><?xml version="1.0" encoding="utf-8"?>
<sst xmlns="http://schemas.openxmlformats.org/spreadsheetml/2006/main" count="108" uniqueCount="64">
  <si>
    <t>الحكومة</t>
  </si>
  <si>
    <t xml:space="preserve">القطاع العام ( الجهات ذات الصلة بالحكومة ) </t>
  </si>
  <si>
    <t>القطاع الخاص</t>
  </si>
  <si>
    <t>المؤسسات المالية غير المصرفية</t>
  </si>
  <si>
    <t>منها: القروض والسلف لغير المقيمين بالدرهم</t>
  </si>
  <si>
    <t>الأوراق المالية التي تمثل ديون على الغير (سندات الدين)</t>
  </si>
  <si>
    <t xml:space="preserve">الأسهم </t>
  </si>
  <si>
    <t>سندات محفوظة حتى تاريخ الاستحقاق</t>
  </si>
  <si>
    <t xml:space="preserve">استثمارات أخرى </t>
  </si>
  <si>
    <t xml:space="preserve"> ودائع المقيمين</t>
  </si>
  <si>
    <t xml:space="preserve">المؤسسات المالية غير المصرفية </t>
  </si>
  <si>
    <t xml:space="preserve"> ودائع غير المقيمين</t>
  </si>
  <si>
    <t>مخصصات خاصة وفوائد معلقة</t>
  </si>
  <si>
    <t>مخصصات عامة</t>
  </si>
  <si>
    <t>كافة البنوك</t>
  </si>
  <si>
    <t xml:space="preserve">2. اجمالي الائتمان </t>
  </si>
  <si>
    <t xml:space="preserve">الائتمان المحلي </t>
  </si>
  <si>
    <t xml:space="preserve">القطاع الخاص </t>
  </si>
  <si>
    <t>1. اجمالي اصول البنوك</t>
  </si>
  <si>
    <t>التغير السنوي
%</t>
  </si>
  <si>
    <t>منها:       الشق1</t>
  </si>
  <si>
    <r>
      <t xml:space="preserve">القطاع التجاري والصناعي </t>
    </r>
    <r>
      <rPr>
        <b/>
        <vertAlign val="superscript"/>
        <sz val="11"/>
        <rFont val="Times New Roman"/>
        <family val="1"/>
      </rPr>
      <t>1</t>
    </r>
  </si>
  <si>
    <r>
      <t xml:space="preserve">الائتمان لغير المقيمين </t>
    </r>
    <r>
      <rPr>
        <b/>
        <vertAlign val="superscript"/>
        <sz val="11"/>
        <rFont val="Times New Roman"/>
        <family val="1"/>
      </rPr>
      <t>2</t>
    </r>
  </si>
  <si>
    <t xml:space="preserve">    نسبة (CET1) الشق 1 المشترك         </t>
  </si>
  <si>
    <t>ابوظبي</t>
  </si>
  <si>
    <t>دبي</t>
  </si>
  <si>
    <t>التغير الشهري %</t>
  </si>
  <si>
    <t>البنوك العاملة في الإمارات (بما في ذلك بنوك الأعمال)</t>
  </si>
  <si>
    <t>عدد البنوك العاملة من كل إمارة</t>
  </si>
  <si>
    <t>حصة البنوك العاملة من كل إمارة في إجمالي الأصول</t>
  </si>
  <si>
    <t>التغير الشهري
        %</t>
  </si>
  <si>
    <t>التغير السنوي
      %</t>
  </si>
  <si>
    <t xml:space="preserve">الأفراد </t>
  </si>
  <si>
    <t>4.ودائع مصرفية</t>
  </si>
  <si>
    <t>المؤشرات المصرفية: استنادًا إلى حيث يقع المكتب الرئيسي للبنك ، في أبوظبي أو دبي أو الإمارات الأخرى *</t>
  </si>
  <si>
    <t>* يتم توزيع البيانات على أساس الإمارة المعنية حيث يوجد المكتب الرئيسي للبنوك في الإمارات العربية المتحدة أي. إذا كان للبنك عمليات في جميع الإمارات السبع للإمارات العربية المتحدة ولكن يوجد المكتب الرئيسي في أبو ظبي ، فسيتم تخصيص البيانات الكاملة لهذا البنك لإمارة أبوظبي. نعني بالإمارات الأخرى: الشارقة، رأس الخيمة، الفجيرة، عجمان وأم القيوين</t>
  </si>
  <si>
    <t>الإمارات الأخرى</t>
  </si>
  <si>
    <r>
      <rPr>
        <vertAlign val="superscript"/>
        <sz val="12"/>
        <rFont val="Times New Roman"/>
        <family val="1"/>
      </rPr>
      <t xml:space="preserve">1 </t>
    </r>
    <r>
      <rPr>
        <sz val="12"/>
        <rFont val="Times New Roman"/>
        <family val="1"/>
      </rPr>
      <t>تشمل الأوراق التجارية المخفضة وشركات التأمين</t>
    </r>
  </si>
  <si>
    <r>
      <rPr>
        <vertAlign val="superscript"/>
        <sz val="12"/>
        <rFont val="Times New Roman"/>
        <family val="1"/>
      </rPr>
      <t xml:space="preserve">2 </t>
    </r>
    <r>
      <rPr>
        <sz val="12"/>
        <rFont val="Times New Roman"/>
        <family val="1"/>
      </rPr>
      <t>تشمل اقرض (غير المقيمين): المؤسسات المالية غير المصرفية الأوراق التجارية المخفضة والقروض والسلف {(القطاع الحكومي والعام، القطاع الخاص ( الشركات والأفراد )} بالعملات المحلية والأجنبية</t>
    </r>
  </si>
  <si>
    <t xml:space="preserve">مارس </t>
  </si>
  <si>
    <t>**بيانات أولية قابلة للتعديل</t>
  </si>
  <si>
    <t xml:space="preserve">فبراير  </t>
  </si>
  <si>
    <t>ديسمبر</t>
  </si>
  <si>
    <t xml:space="preserve">يناير </t>
  </si>
  <si>
    <t>3 لا تتضمن ودائع البنوك لدى المصرف المركزي في شكل شهادات الايداع والاذونات النقدية</t>
  </si>
  <si>
    <t xml:space="preserve">4 لا تشمل القروض/الودائع الثانوية لكنها تتضمن ارباح السنة الحالية </t>
  </si>
  <si>
    <t xml:space="preserve">5 نسبة القروض إلى الموارد المستقرة = نسبة إجمالي السلف (صافي الإقراض + صافي الضمانات المالية وخطابات الاعتماد المعززة + إيداعات ما بين المصارف لفترة أكثر من 3 شهور)، إلى حاصل جمع (صافي الأموال الرأسمالية الحرة + إجمالي المصادر المستقرة الأخرى). </t>
  </si>
  <si>
    <t xml:space="preserve">   6  نسبة الأصول السائلة =  نسبة الأصول السائلة = نسبة إجمالي الأصول السائلة في البنوك (شاملة متطلبات الاحتياطي الإلزامي)، إلى إجمالي الخصوم *** </t>
  </si>
  <si>
    <t>*** إجمالي الخصوم = إجمالي الأصول في الميزانية العمومية – (رأس المال والاحتياطيات + جميع المخصصات باستثناء مخصصات مستحقات الموظفين+ إعادة التمويل+ القروض/الودائع الثانوية)</t>
  </si>
  <si>
    <t>7 يتم احتساب نسبة كفاية رأس المال (نسبة الشق 1 + الشق 2) ونسبة الشق 1 ونسبة الشق 1 المشترك CET1 للفترة التي تبدأ من ديسمبر 2017 وفقا لمبادئ بازل 3 التوجيهية الصادرة في تعميم المصرف الرمكزي رقم 52/2017، وفيما يتعلق بالفترة السابقة لشهر ديسمبر 2017 فان البيانات تتبع ارشادات بازل 2.</t>
  </si>
  <si>
    <t xml:space="preserve">ابريل       </t>
  </si>
  <si>
    <t xml:space="preserve">مايو       </t>
  </si>
  <si>
    <t xml:space="preserve">يونيو       </t>
  </si>
  <si>
    <t xml:space="preserve">يوليو       </t>
  </si>
  <si>
    <t xml:space="preserve">اغسطس       </t>
  </si>
  <si>
    <r>
      <t xml:space="preserve">3. اجمالي الاستثمارات من قبل البنوك  </t>
    </r>
    <r>
      <rPr>
        <b/>
        <vertAlign val="superscript"/>
        <sz val="11"/>
        <rFont val="Times New Roman"/>
        <family val="1"/>
      </rPr>
      <t>3</t>
    </r>
  </si>
  <si>
    <r>
      <t xml:space="preserve">رأس المال والاحتياطيات </t>
    </r>
    <r>
      <rPr>
        <b/>
        <vertAlign val="superscript"/>
        <sz val="11"/>
        <rFont val="Times New Roman"/>
        <family val="1"/>
      </rPr>
      <t>4</t>
    </r>
  </si>
  <si>
    <r>
      <t xml:space="preserve">نسبة القروض إلى الموارد المستقرة </t>
    </r>
    <r>
      <rPr>
        <b/>
        <vertAlign val="superscript"/>
        <sz val="11"/>
        <rFont val="Times New Roman"/>
        <family val="1"/>
      </rPr>
      <t>5</t>
    </r>
  </si>
  <si>
    <r>
      <t xml:space="preserve">نسبة الأصول السائلة </t>
    </r>
    <r>
      <rPr>
        <b/>
        <vertAlign val="superscript"/>
        <sz val="11"/>
        <rFont val="Times New Roman"/>
        <family val="1"/>
      </rPr>
      <t>6</t>
    </r>
  </si>
  <si>
    <r>
      <t xml:space="preserve">نسبة كفاية رأس المال - (الشق1 + الشق2) </t>
    </r>
    <r>
      <rPr>
        <b/>
        <vertAlign val="superscript"/>
        <sz val="11"/>
        <color indexed="8"/>
        <rFont val="Times New Roman"/>
        <family val="1"/>
      </rPr>
      <t>7</t>
    </r>
    <r>
      <rPr>
        <b/>
        <sz val="11"/>
        <color indexed="8"/>
        <rFont val="Times New Roman"/>
        <family val="1"/>
      </rPr>
      <t xml:space="preserve"> </t>
    </r>
  </si>
  <si>
    <t xml:space="preserve">سبتمبر       </t>
  </si>
  <si>
    <t xml:space="preserve">اكتوبر       </t>
  </si>
  <si>
    <t xml:space="preserve">نوفمبر       </t>
  </si>
  <si>
    <t xml:space="preserve">ديسمبر     **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</si>
</sst>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AED&quot;#,##0;\-&quot;AED&quot;#,##0"/>
    <numFmt numFmtId="165" formatCode="&quot;AED&quot;#,##0;[Red]\-&quot;AED&quot;#,##0"/>
    <numFmt numFmtId="166" formatCode="&quot;AED&quot;#,##0.00;\-&quot;AED&quot;#,##0.00"/>
    <numFmt numFmtId="167" formatCode="&quot;AED&quot;#,##0.00;[Red]\-&quot;AED&quot;#,##0.00"/>
    <numFmt numFmtId="168" formatCode="_-&quot;AED&quot;* #,##0_-;\-&quot;AED&quot;* #,##0_-;_-&quot;AED&quot;* &quot;-&quot;_-;_-@_-"/>
    <numFmt numFmtId="169" formatCode="_-* #,##0_-;\-* #,##0_-;_-* &quot;-&quot;_-;_-@_-"/>
    <numFmt numFmtId="170" formatCode="_-&quot;AED&quot;* #,##0.00_-;\-&quot;AED&quot;* #,##0.00_-;_-&quot;AED&quot;* &quot;-&quot;??_-;_-@_-"/>
    <numFmt numFmtId="171" formatCode="_-* #,##0.00_-;\-* #,##0.00_-;_-* &quot;-&quot;??_-;_-@_-"/>
    <numFmt numFmtId="172" formatCode="_(* #,##0.0_);_(* \(#,##0.0\);_(* &quot;-&quot;??_);_(@_)"/>
    <numFmt numFmtId="173" formatCode="0.0"/>
    <numFmt numFmtId="174" formatCode="0.0%"/>
    <numFmt numFmtId="175" formatCode="#,##0.0"/>
    <numFmt numFmtId="176" formatCode="_-* #,##0.00_-;_-* #,##0.00\-;_-* &quot;-&quot;??_-;_-@_-"/>
    <numFmt numFmtId="177" formatCode="_(* #,##0.000_);_(* \(#,##0.000\);_(* &quot;-&quot;??_);_(@_)"/>
    <numFmt numFmtId="178" formatCode="&quot;$&quot;#,##0.0"/>
    <numFmt numFmtId="179" formatCode="#,##0.0_);\(#,##0.0\)"/>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0000_);_(* \(#,##0.0000\);_(* &quot;-&quot;??_);_(@_)"/>
  </numFmts>
  <fonts count="62">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b/>
      <sz val="11"/>
      <name val="Times New Roman"/>
      <family val="1"/>
    </font>
    <font>
      <sz val="11"/>
      <name val="Times New Roman"/>
      <family val="1"/>
    </font>
    <font>
      <b/>
      <i/>
      <sz val="12"/>
      <name val="Times New Roman"/>
      <family val="1"/>
    </font>
    <font>
      <b/>
      <vertAlign val="superscript"/>
      <sz val="11"/>
      <name val="Times New Roman"/>
      <family val="1"/>
    </font>
    <font>
      <b/>
      <vertAlign val="superscript"/>
      <sz val="11"/>
      <color indexed="8"/>
      <name val="Times New Roman"/>
      <family val="1"/>
    </font>
    <font>
      <b/>
      <sz val="11"/>
      <color indexed="8"/>
      <name val="Times New Roman"/>
      <family val="1"/>
    </font>
    <font>
      <sz val="12"/>
      <name val="Arial"/>
      <family val="2"/>
    </font>
    <font>
      <b/>
      <sz val="12"/>
      <name val="Arial"/>
      <family val="2"/>
    </font>
    <font>
      <vertAlign val="superscript"/>
      <sz val="12"/>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36"/>
      <name val="Times New Roman"/>
      <family val="1"/>
    </font>
    <font>
      <sz val="12"/>
      <color indexed="36"/>
      <name val="Times New Roman"/>
      <family val="1"/>
    </font>
    <font>
      <sz val="12"/>
      <color indexed="8"/>
      <name val="Times New Roman"/>
      <family val="1"/>
    </font>
    <font>
      <b/>
      <sz val="12"/>
      <color indexed="36"/>
      <name val="Arial"/>
      <family val="2"/>
    </font>
    <font>
      <b/>
      <sz val="12"/>
      <color indexed="3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7030A0"/>
      <name val="Times New Roman"/>
      <family val="1"/>
    </font>
    <font>
      <sz val="12"/>
      <color rgb="FF7030A0"/>
      <name val="Times New Roman"/>
      <family val="1"/>
    </font>
    <font>
      <sz val="12"/>
      <color theme="1"/>
      <name val="Times New Roman"/>
      <family val="1"/>
    </font>
    <font>
      <b/>
      <sz val="12"/>
      <color rgb="FF7030A0"/>
      <name val="Arial"/>
      <family val="2"/>
    </font>
    <font>
      <b/>
      <sz val="11"/>
      <color theme="1"/>
      <name val="Times New Roman"/>
      <family val="1"/>
    </font>
    <font>
      <b/>
      <sz val="12"/>
      <color rgb="FF7030A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border>
    <border>
      <left style="thin"/>
      <right/>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ont="0" applyFill="0" applyBorder="0" applyAlignment="0" applyProtection="0"/>
    <xf numFmtId="43" fontId="0" fillId="0" borderId="0" applyFont="0" applyFill="0" applyBorder="0" applyAlignment="0" applyProtection="0"/>
    <xf numFmtId="17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8">
    <xf numFmtId="0" fontId="0" fillId="0" borderId="0" xfId="0" applyFont="1" applyAlignment="1">
      <alignment/>
    </xf>
    <xf numFmtId="173" fontId="7" fillId="0" borderId="10" xfId="64" applyNumberFormat="1" applyFont="1" applyFill="1" applyBorder="1" applyAlignment="1">
      <alignment horizontal="right" vertical="center"/>
      <protection/>
    </xf>
    <xf numFmtId="174" fontId="7" fillId="0" borderId="10" xfId="77" applyNumberFormat="1" applyFont="1" applyFill="1" applyBorder="1" applyAlignment="1">
      <alignment horizontal="right" vertical="center"/>
      <protection/>
    </xf>
    <xf numFmtId="174" fontId="56" fillId="0" borderId="10" xfId="77" applyNumberFormat="1" applyFont="1" applyFill="1" applyBorder="1" applyAlignment="1">
      <alignment horizontal="right" vertical="center"/>
      <protection/>
    </xf>
    <xf numFmtId="172" fontId="7" fillId="33" borderId="10" xfId="44" applyNumberFormat="1" applyFont="1" applyFill="1" applyBorder="1" applyAlignment="1">
      <alignment horizontal="right" vertical="center"/>
    </xf>
    <xf numFmtId="174" fontId="7" fillId="33" borderId="10" xfId="77" applyNumberFormat="1" applyFont="1" applyFill="1" applyBorder="1" applyAlignment="1">
      <alignment horizontal="right" vertical="center"/>
      <protection/>
    </xf>
    <xf numFmtId="174" fontId="56" fillId="33" borderId="10" xfId="77" applyNumberFormat="1" applyFont="1" applyFill="1" applyBorder="1" applyAlignment="1">
      <alignment horizontal="right" vertical="center"/>
      <protection/>
    </xf>
    <xf numFmtId="174" fontId="3" fillId="0" borderId="10" xfId="77" applyNumberFormat="1" applyFont="1" applyFill="1" applyBorder="1" applyAlignment="1">
      <alignment horizontal="right" vertical="center"/>
      <protection/>
    </xf>
    <xf numFmtId="174" fontId="57" fillId="0" borderId="10" xfId="77" applyNumberFormat="1" applyFont="1" applyFill="1" applyBorder="1" applyAlignment="1">
      <alignment horizontal="right" vertical="center"/>
      <protection/>
    </xf>
    <xf numFmtId="173" fontId="3" fillId="0" borderId="10" xfId="64" applyNumberFormat="1" applyFont="1" applyFill="1" applyBorder="1" applyAlignment="1">
      <alignment horizontal="right" vertical="center"/>
      <protection/>
    </xf>
    <xf numFmtId="173" fontId="3" fillId="34" borderId="10" xfId="64" applyNumberFormat="1" applyFont="1" applyFill="1" applyBorder="1" applyAlignment="1">
      <alignment horizontal="right" vertical="center"/>
      <protection/>
    </xf>
    <xf numFmtId="173" fontId="7" fillId="33" borderId="10" xfId="64" applyNumberFormat="1" applyFont="1" applyFill="1" applyBorder="1" applyAlignment="1">
      <alignment horizontal="right" vertical="center"/>
      <protection/>
    </xf>
    <xf numFmtId="174" fontId="7" fillId="33" borderId="10" xfId="94" applyNumberFormat="1" applyFont="1" applyFill="1" applyBorder="1" applyAlignment="1">
      <alignment horizontal="right" vertical="center"/>
    </xf>
    <xf numFmtId="1" fontId="3" fillId="0" borderId="0" xfId="64" applyNumberFormat="1" applyFont="1" applyFill="1" applyBorder="1" applyAlignment="1">
      <alignment vertical="center" wrapText="1"/>
      <protection/>
    </xf>
    <xf numFmtId="0" fontId="3" fillId="0" borderId="10" xfId="64" applyFont="1" applyFill="1" applyBorder="1" applyAlignment="1">
      <alignment vertical="center"/>
      <protection/>
    </xf>
    <xf numFmtId="174" fontId="7" fillId="0" borderId="10" xfId="94" applyNumberFormat="1" applyFont="1" applyFill="1" applyBorder="1" applyAlignment="1">
      <alignment horizontal="right" vertical="center"/>
    </xf>
    <xf numFmtId="175" fontId="5" fillId="0" borderId="11" xfId="64" applyNumberFormat="1" applyFont="1" applyFill="1" applyBorder="1" applyAlignment="1">
      <alignment horizontal="right" readingOrder="2"/>
      <protection/>
    </xf>
    <xf numFmtId="0" fontId="11" fillId="0" borderId="0" xfId="64" applyFont="1" applyFill="1" applyBorder="1" applyAlignment="1">
      <alignment horizontal="left" vertical="center" wrapText="1"/>
      <protection/>
    </xf>
    <xf numFmtId="174" fontId="7" fillId="0" borderId="10" xfId="94" applyNumberFormat="1" applyFont="1" applyFill="1" applyBorder="1" applyAlignment="1">
      <alignment vertical="center"/>
    </xf>
    <xf numFmtId="179" fontId="3" fillId="0" borderId="10" xfId="44" applyNumberFormat="1" applyFont="1" applyFill="1" applyBorder="1" applyAlignment="1">
      <alignment horizontal="right" vertical="center"/>
    </xf>
    <xf numFmtId="1" fontId="7" fillId="0" borderId="10" xfId="94" applyNumberFormat="1" applyFont="1" applyFill="1" applyBorder="1" applyAlignment="1">
      <alignment vertical="center"/>
    </xf>
    <xf numFmtId="1" fontId="7" fillId="0" borderId="0" xfId="94" applyNumberFormat="1" applyFont="1" applyFill="1" applyBorder="1" applyAlignment="1">
      <alignment vertical="center"/>
    </xf>
    <xf numFmtId="174" fontId="7" fillId="0" borderId="12" xfId="94" applyNumberFormat="1" applyFont="1" applyFill="1" applyBorder="1" applyAlignment="1">
      <alignment horizontal="right" vertical="center"/>
    </xf>
    <xf numFmtId="174" fontId="7" fillId="0" borderId="13" xfId="94" applyNumberFormat="1" applyFont="1" applyFill="1" applyBorder="1" applyAlignment="1">
      <alignment vertical="center"/>
    </xf>
    <xf numFmtId="174" fontId="7" fillId="0" borderId="14" xfId="94" applyNumberFormat="1" applyFont="1" applyFill="1" applyBorder="1" applyAlignment="1">
      <alignment vertical="center"/>
    </xf>
    <xf numFmtId="174" fontId="7" fillId="0" borderId="15" xfId="94" applyNumberFormat="1" applyFont="1" applyFill="1" applyBorder="1" applyAlignment="1">
      <alignment vertical="center"/>
    </xf>
    <xf numFmtId="174" fontId="7" fillId="0" borderId="16" xfId="94" applyNumberFormat="1" applyFont="1" applyFill="1" applyBorder="1" applyAlignment="1">
      <alignment vertical="center"/>
    </xf>
    <xf numFmtId="174" fontId="7" fillId="0" borderId="17" xfId="94" applyNumberFormat="1" applyFont="1" applyFill="1" applyBorder="1" applyAlignment="1">
      <alignment vertical="center"/>
    </xf>
    <xf numFmtId="174" fontId="7" fillId="0" borderId="18" xfId="94" applyNumberFormat="1" applyFont="1" applyFill="1" applyBorder="1" applyAlignment="1">
      <alignment vertical="center"/>
    </xf>
    <xf numFmtId="174" fontId="7" fillId="0" borderId="0" xfId="94" applyNumberFormat="1" applyFont="1" applyFill="1" applyBorder="1" applyAlignment="1">
      <alignment horizontal="right" vertical="center"/>
    </xf>
    <xf numFmtId="174" fontId="7" fillId="33" borderId="19" xfId="94" applyNumberFormat="1" applyFont="1" applyFill="1" applyBorder="1" applyAlignment="1">
      <alignment vertical="center"/>
    </xf>
    <xf numFmtId="174" fontId="7" fillId="33" borderId="13" xfId="94" applyNumberFormat="1" applyFont="1" applyFill="1" applyBorder="1" applyAlignment="1">
      <alignment vertical="center"/>
    </xf>
    <xf numFmtId="0" fontId="58" fillId="0" borderId="0" xfId="0" applyFont="1" applyAlignment="1">
      <alignment/>
    </xf>
    <xf numFmtId="0" fontId="4" fillId="0" borderId="10" xfId="64" applyNumberFormat="1" applyFont="1" applyFill="1" applyBorder="1" applyAlignment="1">
      <alignment horizontal="center" vertical="center"/>
      <protection/>
    </xf>
    <xf numFmtId="0" fontId="4" fillId="0" borderId="0" xfId="64" applyFont="1" applyFill="1" applyBorder="1" applyAlignment="1">
      <alignment vertical="center"/>
      <protection/>
    </xf>
    <xf numFmtId="0" fontId="3" fillId="0" borderId="0" xfId="64" applyFont="1" applyBorder="1" applyAlignment="1">
      <alignment horizontal="right" readingOrder="2"/>
      <protection/>
    </xf>
    <xf numFmtId="0" fontId="13" fillId="0" borderId="0" xfId="64" applyFont="1" applyBorder="1" applyAlignment="1">
      <alignment horizontal="right" readingOrder="2"/>
      <protection/>
    </xf>
    <xf numFmtId="0" fontId="3" fillId="0" borderId="0" xfId="64" applyFont="1" applyAlignment="1">
      <alignment horizontal="right" readingOrder="2"/>
      <protection/>
    </xf>
    <xf numFmtId="0" fontId="59" fillId="0" borderId="20" xfId="0" applyFont="1" applyBorder="1" applyAlignment="1">
      <alignment vertical="center" wrapText="1"/>
    </xf>
    <xf numFmtId="0" fontId="58" fillId="0" borderId="0" xfId="0" applyFont="1" applyBorder="1" applyAlignment="1">
      <alignment/>
    </xf>
    <xf numFmtId="174" fontId="7" fillId="0" borderId="11" xfId="94" applyNumberFormat="1" applyFont="1" applyFill="1" applyBorder="1" applyAlignment="1">
      <alignment vertical="center"/>
    </xf>
    <xf numFmtId="174" fontId="7" fillId="0" borderId="21" xfId="94" applyNumberFormat="1" applyFont="1" applyFill="1" applyBorder="1" applyAlignment="1">
      <alignment vertical="center"/>
    </xf>
    <xf numFmtId="1" fontId="7" fillId="0" borderId="22" xfId="94" applyNumberFormat="1" applyFont="1" applyFill="1" applyBorder="1" applyAlignment="1">
      <alignment vertical="center"/>
    </xf>
    <xf numFmtId="1" fontId="7" fillId="0" borderId="23" xfId="94" applyNumberFormat="1" applyFont="1" applyFill="1" applyBorder="1" applyAlignment="1">
      <alignment vertical="center"/>
    </xf>
    <xf numFmtId="174" fontId="3" fillId="0" borderId="0" xfId="94" applyNumberFormat="1" applyFont="1" applyFill="1" applyBorder="1" applyAlignment="1">
      <alignment vertical="center" wrapText="1"/>
    </xf>
    <xf numFmtId="173" fontId="3" fillId="0" borderId="0" xfId="64" applyNumberFormat="1" applyFont="1" applyFill="1" applyBorder="1" applyAlignment="1">
      <alignment vertical="center" wrapText="1"/>
      <protection/>
    </xf>
    <xf numFmtId="174" fontId="14" fillId="33" borderId="11" xfId="94" applyNumberFormat="1" applyFont="1" applyFill="1" applyBorder="1" applyAlignment="1">
      <alignment horizontal="right" vertical="center" wrapText="1"/>
    </xf>
    <xf numFmtId="0" fontId="5" fillId="34" borderId="11" xfId="64" applyFont="1" applyFill="1" applyBorder="1" applyAlignment="1">
      <alignment horizontal="right" vertical="center" indent="1" readingOrder="2"/>
      <protection/>
    </xf>
    <xf numFmtId="0" fontId="5" fillId="33" borderId="11" xfId="64" applyFont="1" applyFill="1" applyBorder="1" applyAlignment="1">
      <alignment horizontal="right" vertical="center" indent="1" readingOrder="2"/>
      <protection/>
    </xf>
    <xf numFmtId="0" fontId="6" fillId="34" borderId="11" xfId="64" applyFont="1" applyFill="1" applyBorder="1" applyAlignment="1">
      <alignment horizontal="right" vertical="center" indent="4" readingOrder="2"/>
      <protection/>
    </xf>
    <xf numFmtId="0" fontId="6" fillId="34" borderId="11" xfId="64" applyFont="1" applyFill="1" applyBorder="1" applyAlignment="1">
      <alignment horizontal="right" vertical="center" indent="7" readingOrder="2"/>
      <protection/>
    </xf>
    <xf numFmtId="175" fontId="6" fillId="34" borderId="11" xfId="64" applyNumberFormat="1" applyFont="1" applyFill="1" applyBorder="1" applyAlignment="1">
      <alignment horizontal="right" vertical="center" indent="7" readingOrder="2"/>
      <protection/>
    </xf>
    <xf numFmtId="0" fontId="6" fillId="34" borderId="11" xfId="64" applyFont="1" applyFill="1" applyBorder="1" applyAlignment="1">
      <alignment horizontal="right" vertical="center" indent="9" readingOrder="2"/>
      <protection/>
    </xf>
    <xf numFmtId="175" fontId="6" fillId="34" borderId="11" xfId="64" applyNumberFormat="1" applyFont="1" applyFill="1" applyBorder="1" applyAlignment="1">
      <alignment horizontal="right" vertical="center" indent="4" readingOrder="2"/>
      <protection/>
    </xf>
    <xf numFmtId="175" fontId="6" fillId="34" borderId="11" xfId="64" applyNumberFormat="1" applyFont="1" applyFill="1" applyBorder="1" applyAlignment="1">
      <alignment horizontal="right" vertical="center" indent="6" readingOrder="2"/>
      <protection/>
    </xf>
    <xf numFmtId="0" fontId="6" fillId="0" borderId="11" xfId="64" applyFont="1" applyFill="1" applyBorder="1" applyAlignment="1">
      <alignment horizontal="right" indent="2" readingOrder="2"/>
      <protection/>
    </xf>
    <xf numFmtId="0" fontId="6" fillId="0" borderId="11" xfId="64" applyFont="1" applyFill="1" applyBorder="1" applyAlignment="1">
      <alignment horizontal="right" indent="5" readingOrder="2"/>
      <protection/>
    </xf>
    <xf numFmtId="0" fontId="5" fillId="34" borderId="11" xfId="64" applyFont="1" applyFill="1" applyBorder="1" applyAlignment="1">
      <alignment horizontal="right"/>
      <protection/>
    </xf>
    <xf numFmtId="0" fontId="5" fillId="0" borderId="11" xfId="64" applyFont="1" applyFill="1" applyBorder="1" applyAlignment="1">
      <alignment horizontal="right" wrapText="1"/>
      <protection/>
    </xf>
    <xf numFmtId="0" fontId="5" fillId="0" borderId="11" xfId="64" applyFont="1" applyFill="1" applyBorder="1" applyAlignment="1">
      <alignment horizontal="right"/>
      <protection/>
    </xf>
    <xf numFmtId="0" fontId="5" fillId="33" borderId="11" xfId="64" applyFont="1" applyFill="1" applyBorder="1" applyAlignment="1">
      <alignment horizontal="right"/>
      <protection/>
    </xf>
    <xf numFmtId="0" fontId="60" fillId="0" borderId="11" xfId="0" applyFont="1" applyBorder="1" applyAlignment="1">
      <alignment/>
    </xf>
    <xf numFmtId="174" fontId="7" fillId="0" borderId="19" xfId="94" applyNumberFormat="1" applyFont="1" applyFill="1" applyBorder="1" applyAlignment="1">
      <alignment vertical="center"/>
    </xf>
    <xf numFmtId="174" fontId="7" fillId="33" borderId="15" xfId="94" applyNumberFormat="1" applyFont="1" applyFill="1" applyBorder="1" applyAlignment="1">
      <alignment vertical="center"/>
    </xf>
    <xf numFmtId="174" fontId="7" fillId="33" borderId="16" xfId="94" applyNumberFormat="1" applyFont="1" applyFill="1" applyBorder="1" applyAlignment="1">
      <alignment vertical="center"/>
    </xf>
    <xf numFmtId="1" fontId="7" fillId="0" borderId="20" xfId="94" applyNumberFormat="1" applyFont="1" applyFill="1" applyBorder="1" applyAlignment="1">
      <alignment vertical="center"/>
    </xf>
    <xf numFmtId="10" fontId="57" fillId="0" borderId="10" xfId="77" applyNumberFormat="1" applyFont="1" applyFill="1" applyBorder="1" applyAlignment="1">
      <alignment horizontal="right" vertical="center"/>
      <protection/>
    </xf>
    <xf numFmtId="0" fontId="4" fillId="0" borderId="11" xfId="64" applyFont="1" applyFill="1" applyBorder="1" applyAlignment="1">
      <alignment vertical="center"/>
      <protection/>
    </xf>
    <xf numFmtId="1" fontId="3" fillId="0" borderId="15" xfId="64" applyNumberFormat="1" applyFont="1" applyFill="1" applyBorder="1" applyAlignment="1">
      <alignment vertical="center" wrapText="1"/>
      <protection/>
    </xf>
    <xf numFmtId="0" fontId="11" fillId="0" borderId="15" xfId="64" applyFont="1" applyFill="1" applyBorder="1" applyAlignment="1">
      <alignment horizontal="left" vertical="center" wrapText="1"/>
      <protection/>
    </xf>
    <xf numFmtId="174" fontId="7" fillId="0" borderId="20" xfId="94" applyNumberFormat="1" applyFont="1" applyFill="1" applyBorder="1" applyAlignment="1">
      <alignment vertical="center"/>
    </xf>
    <xf numFmtId="0" fontId="4" fillId="0" borderId="11" xfId="64" applyNumberFormat="1" applyFont="1" applyFill="1" applyBorder="1" applyAlignment="1">
      <alignment horizontal="center" vertical="center"/>
      <protection/>
    </xf>
    <xf numFmtId="0" fontId="4" fillId="0" borderId="19" xfId="64" applyNumberFormat="1" applyFont="1" applyFill="1" applyBorder="1" applyAlignment="1">
      <alignment horizontal="center" vertical="center"/>
      <protection/>
    </xf>
    <xf numFmtId="0" fontId="4" fillId="0" borderId="13" xfId="64" applyNumberFormat="1" applyFont="1" applyFill="1" applyBorder="1" applyAlignment="1">
      <alignment horizontal="center" vertical="center"/>
      <protection/>
    </xf>
    <xf numFmtId="0" fontId="3" fillId="0" borderId="0" xfId="64" applyFont="1" applyBorder="1" applyAlignment="1">
      <alignment horizontal="right" wrapText="1" readingOrder="2"/>
      <protection/>
    </xf>
    <xf numFmtId="0" fontId="12" fillId="0" borderId="17" xfId="65" applyFont="1" applyFill="1" applyBorder="1" applyAlignment="1">
      <alignment horizontal="center" vertical="center" wrapText="1"/>
      <protection/>
    </xf>
    <xf numFmtId="0" fontId="12" fillId="0" borderId="18" xfId="65" applyFont="1" applyFill="1" applyBorder="1" applyAlignment="1">
      <alignment horizontal="center" vertical="center" wrapText="1"/>
      <protection/>
    </xf>
    <xf numFmtId="0" fontId="12" fillId="0" borderId="21" xfId="65" applyFont="1" applyFill="1" applyBorder="1" applyAlignment="1">
      <alignment horizontal="center" vertical="center" wrapText="1"/>
      <protection/>
    </xf>
    <xf numFmtId="0" fontId="4" fillId="0" borderId="17" xfId="64" applyNumberFormat="1" applyFont="1" applyFill="1" applyBorder="1" applyAlignment="1">
      <alignment horizontal="center" vertical="center"/>
      <protection/>
    </xf>
    <xf numFmtId="0" fontId="4" fillId="0" borderId="18" xfId="64" applyNumberFormat="1" applyFont="1" applyFill="1" applyBorder="1" applyAlignment="1">
      <alignment horizontal="center" vertical="center"/>
      <protection/>
    </xf>
    <xf numFmtId="0" fontId="4" fillId="0" borderId="21" xfId="64" applyNumberFormat="1" applyFont="1" applyFill="1" applyBorder="1" applyAlignment="1">
      <alignment horizontal="center" vertical="center"/>
      <protection/>
    </xf>
    <xf numFmtId="0" fontId="61" fillId="0" borderId="11" xfId="64" applyFont="1" applyFill="1" applyBorder="1" applyAlignment="1">
      <alignment horizontal="center" vertical="center" wrapText="1"/>
      <protection/>
    </xf>
    <xf numFmtId="0" fontId="61" fillId="0" borderId="13" xfId="64" applyFont="1" applyFill="1" applyBorder="1" applyAlignment="1">
      <alignment horizontal="center" vertical="center" wrapText="1"/>
      <protection/>
    </xf>
    <xf numFmtId="0" fontId="4" fillId="0" borderId="0"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3" xfId="64" applyFont="1" applyFill="1" applyBorder="1" applyAlignment="1">
      <alignment horizontal="center" vertical="center"/>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2 2 2" xfId="64"/>
    <cellStyle name="Normal 2 2 2 2" xfId="65"/>
    <cellStyle name="Normal 20" xfId="66"/>
    <cellStyle name="Normal 20 2" xfId="67"/>
    <cellStyle name="Normal 23" xfId="68"/>
    <cellStyle name="Normal 23 2" xfId="69"/>
    <cellStyle name="Normal 24" xfId="70"/>
    <cellStyle name="Normal 24 2" xfId="71"/>
    <cellStyle name="Normal 26" xfId="72"/>
    <cellStyle name="Normal 26 2" xfId="73"/>
    <cellStyle name="Normal 29" xfId="74"/>
    <cellStyle name="Normal 29 2" xfId="75"/>
    <cellStyle name="Normal 3" xfId="76"/>
    <cellStyle name="Normal 3 2" xfId="77"/>
    <cellStyle name="Normal 3 2 2" xfId="78"/>
    <cellStyle name="Normal 31" xfId="79"/>
    <cellStyle name="Normal 31 2" xfId="80"/>
    <cellStyle name="Normal 34" xfId="81"/>
    <cellStyle name="Normal 34 2" xfId="82"/>
    <cellStyle name="Normal 36" xfId="83"/>
    <cellStyle name="Normal 36 2" xfId="84"/>
    <cellStyle name="Normal 37" xfId="85"/>
    <cellStyle name="Normal 37 2" xfId="86"/>
    <cellStyle name="Normal 4" xfId="87"/>
    <cellStyle name="Normal 5" xfId="88"/>
    <cellStyle name="Normal 6" xfId="89"/>
    <cellStyle name="Normal 7" xfId="90"/>
    <cellStyle name="Normal 8" xfId="91"/>
    <cellStyle name="Note" xfId="92"/>
    <cellStyle name="Output" xfId="93"/>
    <cellStyle name="Percent" xfId="94"/>
    <cellStyle name="Percent 2" xfId="95"/>
    <cellStyle name="Percent 3" xfId="96"/>
    <cellStyle name="Percent 4" xfId="97"/>
    <cellStyle name="Percent 5" xfId="98"/>
    <cellStyle name="Style 1" xfId="99"/>
    <cellStyle name="Title" xfId="100"/>
    <cellStyle name="Total"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1"/>
  <sheetViews>
    <sheetView rightToLeft="1" tabSelected="1" zoomScale="70" zoomScaleNormal="70" zoomScalePageLayoutView="0" workbookViewId="0" topLeftCell="A1">
      <pane xSplit="1" topLeftCell="Q1" activePane="topRight" state="frozen"/>
      <selection pane="topLeft" activeCell="A1" sqref="A1"/>
      <selection pane="topRight" activeCell="AL4" sqref="AL4:AN4"/>
    </sheetView>
  </sheetViews>
  <sheetFormatPr defaultColWidth="9.140625" defaultRowHeight="15"/>
  <cols>
    <col min="1" max="1" width="38.7109375" style="32" customWidth="1"/>
    <col min="2" max="2" width="9.28125" style="32" customWidth="1"/>
    <col min="3" max="3" width="9.28125" style="32" bestFit="1" customWidth="1"/>
    <col min="4" max="4" width="13.28125" style="32" bestFit="1" customWidth="1"/>
    <col min="5" max="6" width="9.28125" style="32" bestFit="1" customWidth="1"/>
    <col min="7" max="7" width="13.28125" style="32" bestFit="1" customWidth="1"/>
    <col min="8" max="9" width="9.28125" style="32" bestFit="1" customWidth="1"/>
    <col min="10" max="10" width="13.28125" style="32" bestFit="1" customWidth="1"/>
    <col min="11" max="12" width="9.28125" style="32" bestFit="1" customWidth="1"/>
    <col min="13" max="13" width="13.28125" style="32" bestFit="1" customWidth="1"/>
    <col min="14" max="15" width="9.28125" style="32" bestFit="1" customWidth="1"/>
    <col min="16" max="16" width="13.28125" style="32" bestFit="1" customWidth="1"/>
    <col min="17" max="18" width="9.28125" style="32" bestFit="1" customWidth="1"/>
    <col min="19" max="19" width="13.28125" style="32" bestFit="1" customWidth="1"/>
    <col min="20" max="21" width="9.28125" style="32" bestFit="1" customWidth="1"/>
    <col min="22" max="22" width="13.28125" style="32" bestFit="1" customWidth="1"/>
    <col min="23" max="24" width="9.28125" style="32" bestFit="1" customWidth="1"/>
    <col min="25" max="25" width="13.28125" style="32" bestFit="1" customWidth="1"/>
    <col min="26" max="27" width="9.28125" style="32" bestFit="1" customWidth="1"/>
    <col min="28" max="28" width="13.28125" style="32" bestFit="1" customWidth="1"/>
    <col min="29" max="30" width="9.28125" style="32" bestFit="1" customWidth="1"/>
    <col min="31" max="31" width="13.28125" style="32" bestFit="1" customWidth="1"/>
    <col min="32" max="34" width="13.28125" style="32" customWidth="1"/>
    <col min="35" max="36" width="9.28125" style="32" bestFit="1" customWidth="1"/>
    <col min="37" max="37" width="13.28125" style="32" bestFit="1" customWidth="1"/>
    <col min="38" max="39" width="9.28125" style="32" bestFit="1" customWidth="1"/>
    <col min="40" max="40" width="13.28125" style="32" bestFit="1" customWidth="1"/>
    <col min="41" max="16384" width="9.140625" style="32" customWidth="1"/>
  </cols>
  <sheetData>
    <row r="1" spans="1:48" ht="18.75" customHeight="1">
      <c r="A1" s="83" t="s">
        <v>34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row>
    <row r="2" spans="1:48" ht="15.75" customHeight="1">
      <c r="A2" s="84"/>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row>
    <row r="3" spans="1:48" ht="35.25" customHeight="1">
      <c r="A3" s="67"/>
      <c r="B3" s="85">
        <v>2021</v>
      </c>
      <c r="C3" s="85"/>
      <c r="D3" s="85"/>
      <c r="E3" s="86">
        <v>2022</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7"/>
    </row>
    <row r="4" spans="1:48" ht="94.5" customHeight="1">
      <c r="A4" s="14"/>
      <c r="B4" s="71" t="s">
        <v>42</v>
      </c>
      <c r="C4" s="72"/>
      <c r="D4" s="73"/>
      <c r="E4" s="71" t="s">
        <v>43</v>
      </c>
      <c r="F4" s="72"/>
      <c r="G4" s="73"/>
      <c r="H4" s="71" t="s">
        <v>41</v>
      </c>
      <c r="I4" s="72"/>
      <c r="J4" s="73"/>
      <c r="K4" s="71" t="s">
        <v>39</v>
      </c>
      <c r="L4" s="72"/>
      <c r="M4" s="73"/>
      <c r="N4" s="71" t="s">
        <v>50</v>
      </c>
      <c r="O4" s="72"/>
      <c r="P4" s="73"/>
      <c r="Q4" s="71" t="s">
        <v>51</v>
      </c>
      <c r="R4" s="72"/>
      <c r="S4" s="73"/>
      <c r="T4" s="71" t="s">
        <v>52</v>
      </c>
      <c r="U4" s="72"/>
      <c r="V4" s="73"/>
      <c r="W4" s="71" t="s">
        <v>53</v>
      </c>
      <c r="X4" s="72"/>
      <c r="Y4" s="73"/>
      <c r="Z4" s="71" t="s">
        <v>54</v>
      </c>
      <c r="AA4" s="72"/>
      <c r="AB4" s="73"/>
      <c r="AC4" s="71" t="s">
        <v>60</v>
      </c>
      <c r="AD4" s="72"/>
      <c r="AE4" s="73"/>
      <c r="AF4" s="71" t="s">
        <v>61</v>
      </c>
      <c r="AG4" s="72"/>
      <c r="AH4" s="73"/>
      <c r="AI4" s="78" t="s">
        <v>62</v>
      </c>
      <c r="AJ4" s="79"/>
      <c r="AK4" s="80"/>
      <c r="AL4" s="78" t="s">
        <v>63</v>
      </c>
      <c r="AM4" s="79"/>
      <c r="AN4" s="80"/>
      <c r="AO4" s="78" t="s">
        <v>26</v>
      </c>
      <c r="AP4" s="79"/>
      <c r="AQ4" s="80"/>
      <c r="AR4" s="75" t="s">
        <v>19</v>
      </c>
      <c r="AS4" s="76"/>
      <c r="AT4" s="77"/>
      <c r="AU4" s="38" t="s">
        <v>30</v>
      </c>
      <c r="AV4" s="38" t="s">
        <v>31</v>
      </c>
    </row>
    <row r="5" spans="1:48" ht="15.75" customHeight="1">
      <c r="A5" s="14"/>
      <c r="B5" s="33" t="s">
        <v>24</v>
      </c>
      <c r="C5" s="33" t="s">
        <v>25</v>
      </c>
      <c r="D5" s="33" t="s">
        <v>36</v>
      </c>
      <c r="E5" s="33" t="s">
        <v>24</v>
      </c>
      <c r="F5" s="33" t="s">
        <v>25</v>
      </c>
      <c r="G5" s="33" t="s">
        <v>36</v>
      </c>
      <c r="H5" s="33" t="s">
        <v>24</v>
      </c>
      <c r="I5" s="33" t="s">
        <v>25</v>
      </c>
      <c r="J5" s="33" t="s">
        <v>36</v>
      </c>
      <c r="K5" s="33" t="s">
        <v>24</v>
      </c>
      <c r="L5" s="33" t="s">
        <v>25</v>
      </c>
      <c r="M5" s="33" t="s">
        <v>36</v>
      </c>
      <c r="N5" s="33" t="s">
        <v>24</v>
      </c>
      <c r="O5" s="33" t="s">
        <v>25</v>
      </c>
      <c r="P5" s="33" t="s">
        <v>36</v>
      </c>
      <c r="Q5" s="33" t="s">
        <v>24</v>
      </c>
      <c r="R5" s="33" t="s">
        <v>25</v>
      </c>
      <c r="S5" s="33" t="s">
        <v>36</v>
      </c>
      <c r="T5" s="33" t="s">
        <v>24</v>
      </c>
      <c r="U5" s="33" t="s">
        <v>25</v>
      </c>
      <c r="V5" s="33" t="s">
        <v>36</v>
      </c>
      <c r="W5" s="33" t="s">
        <v>24</v>
      </c>
      <c r="X5" s="33" t="s">
        <v>25</v>
      </c>
      <c r="Y5" s="33" t="s">
        <v>36</v>
      </c>
      <c r="Z5" s="33" t="s">
        <v>24</v>
      </c>
      <c r="AA5" s="33" t="s">
        <v>25</v>
      </c>
      <c r="AB5" s="33" t="s">
        <v>36</v>
      </c>
      <c r="AC5" s="33" t="s">
        <v>24</v>
      </c>
      <c r="AD5" s="33" t="s">
        <v>25</v>
      </c>
      <c r="AE5" s="33" t="s">
        <v>36</v>
      </c>
      <c r="AF5" s="33" t="s">
        <v>24</v>
      </c>
      <c r="AG5" s="33" t="s">
        <v>25</v>
      </c>
      <c r="AH5" s="33" t="s">
        <v>36</v>
      </c>
      <c r="AI5" s="33" t="s">
        <v>24</v>
      </c>
      <c r="AJ5" s="33" t="s">
        <v>25</v>
      </c>
      <c r="AK5" s="33" t="s">
        <v>36</v>
      </c>
      <c r="AL5" s="33" t="s">
        <v>24</v>
      </c>
      <c r="AM5" s="33" t="s">
        <v>25</v>
      </c>
      <c r="AN5" s="33" t="s">
        <v>36</v>
      </c>
      <c r="AO5" s="33" t="s">
        <v>24</v>
      </c>
      <c r="AP5" s="33" t="s">
        <v>25</v>
      </c>
      <c r="AQ5" s="33" t="s">
        <v>36</v>
      </c>
      <c r="AR5" s="33" t="s">
        <v>24</v>
      </c>
      <c r="AS5" s="33" t="s">
        <v>25</v>
      </c>
      <c r="AT5" s="33" t="s">
        <v>36</v>
      </c>
      <c r="AU5" s="81" t="s">
        <v>14</v>
      </c>
      <c r="AV5" s="82"/>
    </row>
    <row r="6" spans="1:48" ht="22.5" customHeight="1">
      <c r="A6" s="47" t="s">
        <v>18</v>
      </c>
      <c r="B6" s="1">
        <v>1515.9</v>
      </c>
      <c r="C6" s="1">
        <v>1538.1</v>
      </c>
      <c r="D6" s="1">
        <v>267.5</v>
      </c>
      <c r="E6" s="1">
        <v>1485.5</v>
      </c>
      <c r="F6" s="1">
        <v>1537.9</v>
      </c>
      <c r="G6" s="1">
        <v>266.8</v>
      </c>
      <c r="H6" s="1">
        <v>1479.7</v>
      </c>
      <c r="I6" s="1">
        <v>1533.1</v>
      </c>
      <c r="J6" s="1">
        <v>269.3</v>
      </c>
      <c r="K6" s="1">
        <v>1500.2</v>
      </c>
      <c r="L6" s="1">
        <v>1568.1</v>
      </c>
      <c r="M6" s="1">
        <v>268.1</v>
      </c>
      <c r="N6" s="1">
        <v>1524.5</v>
      </c>
      <c r="O6" s="1">
        <v>1554.7</v>
      </c>
      <c r="P6" s="1">
        <v>265.6</v>
      </c>
      <c r="Q6" s="1">
        <v>1605.1</v>
      </c>
      <c r="R6" s="1">
        <v>1570.4</v>
      </c>
      <c r="S6" s="1">
        <v>267.2</v>
      </c>
      <c r="T6" s="1">
        <v>1592.8</v>
      </c>
      <c r="U6" s="1">
        <v>1584.8</v>
      </c>
      <c r="V6" s="1">
        <v>271.6</v>
      </c>
      <c r="W6" s="1">
        <v>1657</v>
      </c>
      <c r="X6" s="1">
        <v>1564.6</v>
      </c>
      <c r="Y6" s="1">
        <v>268.8</v>
      </c>
      <c r="Z6" s="1">
        <v>1696.2</v>
      </c>
      <c r="AA6" s="1">
        <v>1558.9</v>
      </c>
      <c r="AB6" s="1">
        <v>268.4</v>
      </c>
      <c r="AC6" s="1">
        <v>1737.1</v>
      </c>
      <c r="AD6" s="1">
        <v>1574.1</v>
      </c>
      <c r="AE6" s="1">
        <v>271.8</v>
      </c>
      <c r="AF6" s="1">
        <v>1746.9</v>
      </c>
      <c r="AG6" s="1">
        <v>1597.3</v>
      </c>
      <c r="AH6" s="1">
        <v>271</v>
      </c>
      <c r="AI6" s="1">
        <v>1773.3</v>
      </c>
      <c r="AJ6" s="1">
        <v>1590.9</v>
      </c>
      <c r="AK6" s="1">
        <v>275.1</v>
      </c>
      <c r="AL6" s="1">
        <v>1759.7</v>
      </c>
      <c r="AM6" s="1">
        <v>1622.5</v>
      </c>
      <c r="AN6" s="1">
        <v>287.5</v>
      </c>
      <c r="AO6" s="2">
        <f>AL6/AI6-1</f>
        <v>-0.007669317092426464</v>
      </c>
      <c r="AP6" s="2">
        <f>AM6/AJ6-1</f>
        <v>0.01986297064554643</v>
      </c>
      <c r="AQ6" s="2">
        <f>AN6/AK6-1</f>
        <v>0.04507451835696097</v>
      </c>
      <c r="AR6" s="2">
        <f aca="true" t="shared" si="0" ref="AR6:AR33">AL6/B6-1</f>
        <v>0.16082855069595614</v>
      </c>
      <c r="AS6" s="2">
        <f aca="true" t="shared" si="1" ref="AS6:AS33">AM6/C6-1</f>
        <v>0.05487289513035565</v>
      </c>
      <c r="AT6" s="2">
        <f aca="true" t="shared" si="2" ref="AT6:AT33">AN6/D6-1</f>
        <v>0.07476635514018692</v>
      </c>
      <c r="AU6" s="3">
        <f>((AL6+AM6+AN6)/(AI6+AJ6+AK6))-1</f>
        <v>0.008353254746791938</v>
      </c>
      <c r="AV6" s="3">
        <f aca="true" t="shared" si="3" ref="AV6:AV31">((AL6+AM6+AN6)/(B6+C6+D6))-1</f>
        <v>0.10483215414722258</v>
      </c>
    </row>
    <row r="7" spans="1:48" ht="22.5" customHeight="1">
      <c r="A7" s="48" t="s">
        <v>15</v>
      </c>
      <c r="B7" s="4">
        <f aca="true" t="shared" si="4" ref="B7:J7">B8+B15</f>
        <v>761.4999999999999</v>
      </c>
      <c r="C7" s="4">
        <f t="shared" si="4"/>
        <v>877.1999999999998</v>
      </c>
      <c r="D7" s="4">
        <f t="shared" si="4"/>
        <v>155.29999999999998</v>
      </c>
      <c r="E7" s="4">
        <f t="shared" si="4"/>
        <v>763.7</v>
      </c>
      <c r="F7" s="4">
        <f t="shared" si="4"/>
        <v>879.6999999999999</v>
      </c>
      <c r="G7" s="4">
        <f t="shared" si="4"/>
        <v>157.00000000000003</v>
      </c>
      <c r="H7" s="4">
        <f t="shared" si="4"/>
        <v>770.4</v>
      </c>
      <c r="I7" s="4">
        <f t="shared" si="4"/>
        <v>881.6</v>
      </c>
      <c r="J7" s="4">
        <f t="shared" si="4"/>
        <v>158.10000000000002</v>
      </c>
      <c r="K7" s="4">
        <f>K8+K15</f>
        <v>783.5999999999999</v>
      </c>
      <c r="L7" s="4">
        <f>L8+L15</f>
        <v>890.3</v>
      </c>
      <c r="M7" s="4">
        <f>M8+M15</f>
        <v>158</v>
      </c>
      <c r="N7" s="4">
        <f aca="true" t="shared" si="5" ref="N7:AN7">N8+N15</f>
        <v>783.8999999999999</v>
      </c>
      <c r="O7" s="4">
        <f t="shared" si="5"/>
        <v>876.9000000000001</v>
      </c>
      <c r="P7" s="4">
        <f t="shared" si="5"/>
        <v>156.6</v>
      </c>
      <c r="Q7" s="4">
        <f t="shared" si="5"/>
        <v>825.0000000000001</v>
      </c>
      <c r="R7" s="4">
        <f t="shared" si="5"/>
        <v>882.3000000000001</v>
      </c>
      <c r="S7" s="4">
        <f t="shared" si="5"/>
        <v>158.20000000000002</v>
      </c>
      <c r="T7" s="4">
        <f t="shared" si="5"/>
        <v>810.0999999999999</v>
      </c>
      <c r="U7" s="4">
        <f t="shared" si="5"/>
        <v>899.5</v>
      </c>
      <c r="V7" s="4">
        <f t="shared" si="5"/>
        <v>156.5</v>
      </c>
      <c r="W7" s="4">
        <f t="shared" si="5"/>
        <v>817.4</v>
      </c>
      <c r="X7" s="4">
        <f t="shared" si="5"/>
        <v>884.1</v>
      </c>
      <c r="Y7" s="4">
        <f t="shared" si="5"/>
        <v>155.9</v>
      </c>
      <c r="Z7" s="4">
        <f t="shared" si="5"/>
        <v>813.6999999999999</v>
      </c>
      <c r="AA7" s="4">
        <f t="shared" si="5"/>
        <v>880.8999999999999</v>
      </c>
      <c r="AB7" s="4">
        <f t="shared" si="5"/>
        <v>156.50000000000003</v>
      </c>
      <c r="AC7" s="4">
        <f t="shared" si="5"/>
        <v>830.9000000000001</v>
      </c>
      <c r="AD7" s="4">
        <f t="shared" si="5"/>
        <v>883.6</v>
      </c>
      <c r="AE7" s="4">
        <f t="shared" si="5"/>
        <v>158.9</v>
      </c>
      <c r="AF7" s="4">
        <f t="shared" si="5"/>
        <v>836.4000000000001</v>
      </c>
      <c r="AG7" s="4">
        <f t="shared" si="5"/>
        <v>882.7</v>
      </c>
      <c r="AH7" s="4">
        <f t="shared" si="5"/>
        <v>158.8</v>
      </c>
      <c r="AI7" s="4">
        <f t="shared" si="5"/>
        <v>844.9</v>
      </c>
      <c r="AJ7" s="4">
        <f t="shared" si="5"/>
        <v>883.4999999999999</v>
      </c>
      <c r="AK7" s="4">
        <f t="shared" si="5"/>
        <v>159.29999999999998</v>
      </c>
      <c r="AL7" s="4">
        <f t="shared" si="5"/>
        <v>850.5</v>
      </c>
      <c r="AM7" s="4">
        <f t="shared" si="5"/>
        <v>870.3000000000001</v>
      </c>
      <c r="AN7" s="4">
        <f t="shared" si="5"/>
        <v>160.3</v>
      </c>
      <c r="AO7" s="5">
        <f aca="true" t="shared" si="6" ref="AO7:AQ33">AL7/AI7-1</f>
        <v>0.006628003314001596</v>
      </c>
      <c r="AP7" s="5">
        <f t="shared" si="6"/>
        <v>-0.014940577249575315</v>
      </c>
      <c r="AQ7" s="5">
        <f t="shared" si="6"/>
        <v>0.006277463904582836</v>
      </c>
      <c r="AR7" s="5">
        <f t="shared" si="0"/>
        <v>0.11687458962573882</v>
      </c>
      <c r="AS7" s="5">
        <f t="shared" si="1"/>
        <v>-0.00786593707250316</v>
      </c>
      <c r="AT7" s="5">
        <f t="shared" si="2"/>
        <v>0.032195750160978864</v>
      </c>
      <c r="AU7" s="6">
        <f aca="true" t="shared" si="7" ref="AU7:AU31">((AL7+AM7+AN7)/(AI7+AJ7+AK7))-1</f>
        <v>-0.003496318270911569</v>
      </c>
      <c r="AV7" s="6">
        <f t="shared" si="3"/>
        <v>0.048550724637681286</v>
      </c>
    </row>
    <row r="8" spans="1:48" ht="22.5" customHeight="1">
      <c r="A8" s="49" t="s">
        <v>16</v>
      </c>
      <c r="B8" s="19">
        <f aca="true" t="shared" si="8" ref="B8:J8">B9+B10+B11+B14</f>
        <v>667.6999999999999</v>
      </c>
      <c r="C8" s="19">
        <f t="shared" si="8"/>
        <v>802.8999999999999</v>
      </c>
      <c r="D8" s="19">
        <f t="shared" si="8"/>
        <v>148.29999999999998</v>
      </c>
      <c r="E8" s="19">
        <f t="shared" si="8"/>
        <v>666.5</v>
      </c>
      <c r="F8" s="19">
        <f t="shared" si="8"/>
        <v>801.6999999999999</v>
      </c>
      <c r="G8" s="19">
        <f t="shared" si="8"/>
        <v>150.00000000000003</v>
      </c>
      <c r="H8" s="19">
        <f t="shared" si="8"/>
        <v>666.1</v>
      </c>
      <c r="I8" s="19">
        <f t="shared" si="8"/>
        <v>803.1</v>
      </c>
      <c r="J8" s="19">
        <f t="shared" si="8"/>
        <v>150.8</v>
      </c>
      <c r="K8" s="19">
        <f>K9+K10+K11+K14</f>
        <v>678.6999999999999</v>
      </c>
      <c r="L8" s="19">
        <f>L9+L10+L11+L14</f>
        <v>810.0999999999999</v>
      </c>
      <c r="M8" s="19">
        <f>M9+M10+M11+M14</f>
        <v>150.4</v>
      </c>
      <c r="N8" s="19">
        <f aca="true" t="shared" si="9" ref="N8:AN8">N9+N10+N11+N14</f>
        <v>677.4999999999999</v>
      </c>
      <c r="O8" s="19">
        <f t="shared" si="9"/>
        <v>794.4000000000001</v>
      </c>
      <c r="P8" s="19">
        <f t="shared" si="9"/>
        <v>149.1</v>
      </c>
      <c r="Q8" s="19">
        <f t="shared" si="9"/>
        <v>718.4000000000001</v>
      </c>
      <c r="R8" s="19">
        <f t="shared" si="9"/>
        <v>799.9000000000001</v>
      </c>
      <c r="S8" s="19">
        <f t="shared" si="9"/>
        <v>150.9</v>
      </c>
      <c r="T8" s="19">
        <f t="shared" si="9"/>
        <v>697.1999999999999</v>
      </c>
      <c r="U8" s="19">
        <f t="shared" si="9"/>
        <v>812.2</v>
      </c>
      <c r="V8" s="19">
        <f t="shared" si="9"/>
        <v>149.5</v>
      </c>
      <c r="W8" s="19">
        <f t="shared" si="9"/>
        <v>701.3</v>
      </c>
      <c r="X8" s="19">
        <f t="shared" si="9"/>
        <v>796.6</v>
      </c>
      <c r="Y8" s="19">
        <f t="shared" si="9"/>
        <v>148.9</v>
      </c>
      <c r="Z8" s="19">
        <f t="shared" si="9"/>
        <v>696.1999999999999</v>
      </c>
      <c r="AA8" s="19">
        <f t="shared" si="9"/>
        <v>793.8999999999999</v>
      </c>
      <c r="AB8" s="19">
        <f t="shared" si="9"/>
        <v>149.70000000000002</v>
      </c>
      <c r="AC8" s="19">
        <f t="shared" si="9"/>
        <v>709.9000000000001</v>
      </c>
      <c r="AD8" s="19">
        <f t="shared" si="9"/>
        <v>793.6</v>
      </c>
      <c r="AE8" s="19">
        <f t="shared" si="9"/>
        <v>151.9</v>
      </c>
      <c r="AF8" s="19">
        <f t="shared" si="9"/>
        <v>711.3000000000001</v>
      </c>
      <c r="AG8" s="19">
        <f t="shared" si="9"/>
        <v>793.5</v>
      </c>
      <c r="AH8" s="19">
        <f t="shared" si="9"/>
        <v>151.9</v>
      </c>
      <c r="AI8" s="19">
        <f t="shared" si="9"/>
        <v>719.1</v>
      </c>
      <c r="AJ8" s="19">
        <f t="shared" si="9"/>
        <v>798.4999999999999</v>
      </c>
      <c r="AK8" s="19">
        <f t="shared" si="9"/>
        <v>152.6</v>
      </c>
      <c r="AL8" s="19">
        <f t="shared" si="9"/>
        <v>716</v>
      </c>
      <c r="AM8" s="19">
        <f t="shared" si="9"/>
        <v>781.6</v>
      </c>
      <c r="AN8" s="19">
        <f t="shared" si="9"/>
        <v>153.8</v>
      </c>
      <c r="AO8" s="7">
        <f t="shared" si="6"/>
        <v>-0.0043109442358504335</v>
      </c>
      <c r="AP8" s="7">
        <f t="shared" si="6"/>
        <v>-0.021164683782091243</v>
      </c>
      <c r="AQ8" s="7">
        <f t="shared" si="6"/>
        <v>0.007863695937090576</v>
      </c>
      <c r="AR8" s="7">
        <f t="shared" si="0"/>
        <v>0.07233787629174793</v>
      </c>
      <c r="AS8" s="7">
        <f t="shared" si="1"/>
        <v>-0.026528832980445727</v>
      </c>
      <c r="AT8" s="7">
        <f t="shared" si="2"/>
        <v>0.03708698583951464</v>
      </c>
      <c r="AU8" s="8">
        <f t="shared" si="7"/>
        <v>-0.011256136989582055</v>
      </c>
      <c r="AV8" s="8">
        <f t="shared" si="3"/>
        <v>0.020075359812218085</v>
      </c>
    </row>
    <row r="9" spans="1:48" ht="22.5" customHeight="1">
      <c r="A9" s="50" t="s">
        <v>0</v>
      </c>
      <c r="B9" s="9">
        <v>46.7</v>
      </c>
      <c r="C9" s="9">
        <v>182.2</v>
      </c>
      <c r="D9" s="9">
        <v>7.1</v>
      </c>
      <c r="E9" s="9">
        <v>45.3</v>
      </c>
      <c r="F9" s="9">
        <v>172.2</v>
      </c>
      <c r="G9" s="9">
        <v>7.4</v>
      </c>
      <c r="H9" s="9">
        <v>45.3</v>
      </c>
      <c r="I9" s="9">
        <v>172.1</v>
      </c>
      <c r="J9" s="9">
        <v>7.5</v>
      </c>
      <c r="K9" s="9">
        <v>47.6</v>
      </c>
      <c r="L9" s="9">
        <v>172.1</v>
      </c>
      <c r="M9" s="9">
        <v>7.1</v>
      </c>
      <c r="N9" s="9">
        <v>47.3</v>
      </c>
      <c r="O9" s="9">
        <v>156.6</v>
      </c>
      <c r="P9" s="9">
        <v>7.1</v>
      </c>
      <c r="Q9" s="9">
        <v>48.2</v>
      </c>
      <c r="R9" s="9">
        <v>158.7</v>
      </c>
      <c r="S9" s="9">
        <v>7</v>
      </c>
      <c r="T9" s="9">
        <v>56.3</v>
      </c>
      <c r="U9" s="9">
        <v>158.9</v>
      </c>
      <c r="V9" s="9">
        <v>7.2</v>
      </c>
      <c r="W9" s="9">
        <v>55</v>
      </c>
      <c r="X9" s="9">
        <v>152</v>
      </c>
      <c r="Y9" s="9">
        <v>7</v>
      </c>
      <c r="Z9" s="9">
        <v>54</v>
      </c>
      <c r="AA9" s="9">
        <v>150.7</v>
      </c>
      <c r="AB9" s="9">
        <v>7.4</v>
      </c>
      <c r="AC9" s="9">
        <v>55.9</v>
      </c>
      <c r="AD9" s="9">
        <v>147.9</v>
      </c>
      <c r="AE9" s="9">
        <v>8.7</v>
      </c>
      <c r="AF9" s="9">
        <v>54.6</v>
      </c>
      <c r="AG9" s="9">
        <v>147.7</v>
      </c>
      <c r="AH9" s="9">
        <v>8.8</v>
      </c>
      <c r="AI9" s="9">
        <v>54.4</v>
      </c>
      <c r="AJ9" s="9">
        <v>148.2</v>
      </c>
      <c r="AK9" s="9">
        <v>9.3</v>
      </c>
      <c r="AL9" s="9">
        <v>55.2</v>
      </c>
      <c r="AM9" s="9">
        <v>147.2</v>
      </c>
      <c r="AN9" s="9">
        <v>9.3</v>
      </c>
      <c r="AO9" s="7">
        <f t="shared" si="6"/>
        <v>0.014705882352941346</v>
      </c>
      <c r="AP9" s="7">
        <f t="shared" si="6"/>
        <v>-0.006747638326585648</v>
      </c>
      <c r="AQ9" s="7">
        <f t="shared" si="6"/>
        <v>0</v>
      </c>
      <c r="AR9" s="7">
        <f t="shared" si="0"/>
        <v>0.1820128479657388</v>
      </c>
      <c r="AS9" s="7">
        <f t="shared" si="1"/>
        <v>-0.19209659714599348</v>
      </c>
      <c r="AT9" s="7">
        <f t="shared" si="2"/>
        <v>0.3098591549295777</v>
      </c>
      <c r="AU9" s="8">
        <f t="shared" si="7"/>
        <v>-0.0009438414346391033</v>
      </c>
      <c r="AV9" s="8">
        <f t="shared" si="3"/>
        <v>-0.10296610169491516</v>
      </c>
    </row>
    <row r="10" spans="1:48" ht="22.5" customHeight="1">
      <c r="A10" s="51" t="s">
        <v>1</v>
      </c>
      <c r="B10" s="9">
        <v>138.8</v>
      </c>
      <c r="C10" s="9">
        <v>92.5</v>
      </c>
      <c r="D10" s="9">
        <v>14.1</v>
      </c>
      <c r="E10" s="9">
        <v>138</v>
      </c>
      <c r="F10" s="9">
        <v>104.1</v>
      </c>
      <c r="G10" s="9">
        <v>14.1</v>
      </c>
      <c r="H10" s="9">
        <v>136.5</v>
      </c>
      <c r="I10" s="9">
        <v>104.1</v>
      </c>
      <c r="J10" s="9">
        <v>14.2</v>
      </c>
      <c r="K10" s="9">
        <v>142.9</v>
      </c>
      <c r="L10" s="9">
        <v>107.6</v>
      </c>
      <c r="M10" s="9">
        <v>13.4</v>
      </c>
      <c r="N10" s="9">
        <v>137.6</v>
      </c>
      <c r="O10" s="9">
        <v>107.9</v>
      </c>
      <c r="P10" s="9">
        <v>11.9</v>
      </c>
      <c r="Q10" s="9">
        <v>135.5</v>
      </c>
      <c r="R10" s="9">
        <v>113.5</v>
      </c>
      <c r="S10" s="9">
        <v>11.8</v>
      </c>
      <c r="T10" s="9">
        <v>127.2</v>
      </c>
      <c r="U10" s="9">
        <v>121.2</v>
      </c>
      <c r="V10" s="9">
        <v>11.6</v>
      </c>
      <c r="W10" s="9">
        <v>126</v>
      </c>
      <c r="X10" s="9">
        <v>113.7</v>
      </c>
      <c r="Y10" s="9">
        <v>11.6</v>
      </c>
      <c r="Z10" s="9">
        <v>123.4</v>
      </c>
      <c r="AA10" s="9">
        <v>113</v>
      </c>
      <c r="AB10" s="9">
        <v>11.9</v>
      </c>
      <c r="AC10" s="9">
        <v>130.1</v>
      </c>
      <c r="AD10" s="9">
        <v>113.9</v>
      </c>
      <c r="AE10" s="9">
        <v>11.7</v>
      </c>
      <c r="AF10" s="9">
        <v>132.9</v>
      </c>
      <c r="AG10" s="9">
        <v>112.1</v>
      </c>
      <c r="AH10" s="9">
        <v>12.4</v>
      </c>
      <c r="AI10" s="9">
        <v>135.1</v>
      </c>
      <c r="AJ10" s="9">
        <v>115</v>
      </c>
      <c r="AK10" s="9">
        <v>12.5</v>
      </c>
      <c r="AL10" s="9">
        <v>130.7</v>
      </c>
      <c r="AM10" s="9">
        <v>110.5</v>
      </c>
      <c r="AN10" s="9">
        <v>12</v>
      </c>
      <c r="AO10" s="7">
        <f t="shared" si="6"/>
        <v>-0.032568467801628476</v>
      </c>
      <c r="AP10" s="7">
        <f t="shared" si="6"/>
        <v>-0.03913043478260869</v>
      </c>
      <c r="AQ10" s="7">
        <f t="shared" si="6"/>
        <v>-0.040000000000000036</v>
      </c>
      <c r="AR10" s="7">
        <f t="shared" si="0"/>
        <v>-0.05835734870317022</v>
      </c>
      <c r="AS10" s="7">
        <f t="shared" si="1"/>
        <v>0.1945945945945946</v>
      </c>
      <c r="AT10" s="7">
        <f t="shared" si="2"/>
        <v>-0.14893617021276595</v>
      </c>
      <c r="AU10" s="8">
        <f t="shared" si="7"/>
        <v>-0.03579588728103589</v>
      </c>
      <c r="AV10" s="8">
        <f t="shared" si="3"/>
        <v>0.0317848410757946</v>
      </c>
    </row>
    <row r="11" spans="1:48" ht="22.5" customHeight="1">
      <c r="A11" s="51" t="s">
        <v>17</v>
      </c>
      <c r="B11" s="9">
        <f aca="true" t="shared" si="10" ref="B11:J11">B12+B13</f>
        <v>474.3</v>
      </c>
      <c r="C11" s="9">
        <f t="shared" si="10"/>
        <v>520.9</v>
      </c>
      <c r="D11" s="9">
        <f t="shared" si="10"/>
        <v>125.5</v>
      </c>
      <c r="E11" s="9">
        <f t="shared" si="10"/>
        <v>474.70000000000005</v>
      </c>
      <c r="F11" s="9">
        <f t="shared" si="10"/>
        <v>519</v>
      </c>
      <c r="G11" s="9">
        <f t="shared" si="10"/>
        <v>127.10000000000001</v>
      </c>
      <c r="H11" s="9">
        <f t="shared" si="10"/>
        <v>475.7</v>
      </c>
      <c r="I11" s="9">
        <f t="shared" si="10"/>
        <v>518.5</v>
      </c>
      <c r="J11" s="9">
        <f t="shared" si="10"/>
        <v>127.7</v>
      </c>
      <c r="K11" s="9">
        <f>K12+K13</f>
        <v>480.59999999999997</v>
      </c>
      <c r="L11" s="9">
        <f>L12+L13</f>
        <v>523.9</v>
      </c>
      <c r="M11" s="9">
        <f>M12+M13</f>
        <v>128.5</v>
      </c>
      <c r="N11" s="9">
        <f aca="true" t="shared" si="11" ref="N11:AN11">N12+N13</f>
        <v>485.2</v>
      </c>
      <c r="O11" s="9">
        <f t="shared" si="11"/>
        <v>523.7</v>
      </c>
      <c r="P11" s="9">
        <f t="shared" si="11"/>
        <v>128.9</v>
      </c>
      <c r="Q11" s="9">
        <f t="shared" si="11"/>
        <v>525.5</v>
      </c>
      <c r="R11" s="9">
        <f t="shared" si="11"/>
        <v>521</v>
      </c>
      <c r="S11" s="9">
        <f t="shared" si="11"/>
        <v>130.7</v>
      </c>
      <c r="T11" s="9">
        <f t="shared" si="11"/>
        <v>507.09999999999997</v>
      </c>
      <c r="U11" s="9">
        <f t="shared" si="11"/>
        <v>526.1</v>
      </c>
      <c r="V11" s="9">
        <f t="shared" si="11"/>
        <v>129.6</v>
      </c>
      <c r="W11" s="9">
        <f t="shared" si="11"/>
        <v>513.9</v>
      </c>
      <c r="X11" s="9">
        <f t="shared" si="11"/>
        <v>525</v>
      </c>
      <c r="Y11" s="9">
        <f t="shared" si="11"/>
        <v>129.20000000000002</v>
      </c>
      <c r="Z11" s="9">
        <f t="shared" si="11"/>
        <v>512.4</v>
      </c>
      <c r="AA11" s="9">
        <f t="shared" si="11"/>
        <v>524.4</v>
      </c>
      <c r="AB11" s="9">
        <f t="shared" si="11"/>
        <v>129.4</v>
      </c>
      <c r="AC11" s="9">
        <f t="shared" si="11"/>
        <v>517.4000000000001</v>
      </c>
      <c r="AD11" s="9">
        <f t="shared" si="11"/>
        <v>525.9</v>
      </c>
      <c r="AE11" s="9">
        <f t="shared" si="11"/>
        <v>130.4</v>
      </c>
      <c r="AF11" s="9">
        <f t="shared" si="11"/>
        <v>517.7</v>
      </c>
      <c r="AG11" s="9">
        <f t="shared" si="11"/>
        <v>527.7</v>
      </c>
      <c r="AH11" s="9">
        <f t="shared" si="11"/>
        <v>129.6</v>
      </c>
      <c r="AI11" s="9">
        <f t="shared" si="11"/>
        <v>523.5</v>
      </c>
      <c r="AJ11" s="9">
        <f t="shared" si="11"/>
        <v>529.9</v>
      </c>
      <c r="AK11" s="9">
        <f t="shared" si="11"/>
        <v>129.6</v>
      </c>
      <c r="AL11" s="9">
        <f t="shared" si="11"/>
        <v>524.1</v>
      </c>
      <c r="AM11" s="9">
        <f t="shared" si="11"/>
        <v>518.5</v>
      </c>
      <c r="AN11" s="9">
        <f t="shared" si="11"/>
        <v>131.3</v>
      </c>
      <c r="AO11" s="7">
        <f t="shared" si="6"/>
        <v>0.0011461318051575464</v>
      </c>
      <c r="AP11" s="7">
        <f t="shared" si="6"/>
        <v>-0.021513493111907867</v>
      </c>
      <c r="AQ11" s="7">
        <f t="shared" si="6"/>
        <v>0.013117283950617509</v>
      </c>
      <c r="AR11" s="7">
        <f t="shared" si="0"/>
        <v>0.10499683744465527</v>
      </c>
      <c r="AS11" s="7">
        <f t="shared" si="1"/>
        <v>-0.004607410251487809</v>
      </c>
      <c r="AT11" s="7">
        <f t="shared" si="2"/>
        <v>0.04621513944223121</v>
      </c>
      <c r="AU11" s="8">
        <f t="shared" si="7"/>
        <v>-0.007692307692307776</v>
      </c>
      <c r="AV11" s="8">
        <f t="shared" si="3"/>
        <v>0.047470331043097946</v>
      </c>
    </row>
    <row r="12" spans="1:48" ht="22.5" customHeight="1">
      <c r="A12" s="52" t="s">
        <v>21</v>
      </c>
      <c r="B12" s="9">
        <v>313</v>
      </c>
      <c r="C12" s="9">
        <v>366.4</v>
      </c>
      <c r="D12" s="9">
        <v>93.7</v>
      </c>
      <c r="E12" s="9">
        <v>313.1</v>
      </c>
      <c r="F12" s="9">
        <v>363.2</v>
      </c>
      <c r="G12" s="9">
        <v>95.4</v>
      </c>
      <c r="H12" s="9">
        <v>313.9</v>
      </c>
      <c r="I12" s="9">
        <v>360.5</v>
      </c>
      <c r="J12" s="9">
        <v>95.5</v>
      </c>
      <c r="K12" s="9">
        <v>315.4</v>
      </c>
      <c r="L12" s="9">
        <v>364.4</v>
      </c>
      <c r="M12" s="9">
        <v>96.4</v>
      </c>
      <c r="N12" s="9">
        <v>322.4</v>
      </c>
      <c r="O12" s="9">
        <v>362.6</v>
      </c>
      <c r="P12" s="9">
        <v>97.5</v>
      </c>
      <c r="Q12" s="9">
        <v>343.4</v>
      </c>
      <c r="R12" s="9">
        <v>358.3</v>
      </c>
      <c r="S12" s="9">
        <v>99.6</v>
      </c>
      <c r="T12" s="9">
        <v>341.9</v>
      </c>
      <c r="U12" s="9">
        <v>361.2</v>
      </c>
      <c r="V12" s="9">
        <v>98.5</v>
      </c>
      <c r="W12" s="9">
        <v>349.3</v>
      </c>
      <c r="X12" s="9">
        <v>358.3</v>
      </c>
      <c r="Y12" s="9">
        <v>98.4</v>
      </c>
      <c r="Z12" s="9">
        <v>346.5</v>
      </c>
      <c r="AA12" s="9">
        <v>355.5</v>
      </c>
      <c r="AB12" s="9">
        <v>98.6</v>
      </c>
      <c r="AC12" s="9">
        <v>350.6</v>
      </c>
      <c r="AD12" s="9">
        <v>354.8</v>
      </c>
      <c r="AE12" s="9">
        <v>99.7</v>
      </c>
      <c r="AF12" s="9">
        <v>350.4</v>
      </c>
      <c r="AG12" s="9">
        <v>355.2</v>
      </c>
      <c r="AH12" s="9">
        <v>99</v>
      </c>
      <c r="AI12" s="9">
        <v>353.6</v>
      </c>
      <c r="AJ12" s="9">
        <v>355.3</v>
      </c>
      <c r="AK12" s="9">
        <v>99</v>
      </c>
      <c r="AL12" s="9">
        <v>356.2</v>
      </c>
      <c r="AM12" s="9">
        <v>343.4</v>
      </c>
      <c r="AN12" s="9">
        <v>99.5</v>
      </c>
      <c r="AO12" s="7">
        <f t="shared" si="6"/>
        <v>0.007352941176470562</v>
      </c>
      <c r="AP12" s="7">
        <f t="shared" si="6"/>
        <v>-0.03349282296650724</v>
      </c>
      <c r="AQ12" s="7">
        <f t="shared" si="6"/>
        <v>0.005050505050504972</v>
      </c>
      <c r="AR12" s="7">
        <f t="shared" si="0"/>
        <v>0.13801916932907354</v>
      </c>
      <c r="AS12" s="7">
        <f t="shared" si="1"/>
        <v>-0.06277292576419213</v>
      </c>
      <c r="AT12" s="7">
        <f t="shared" si="2"/>
        <v>0.06189967982924216</v>
      </c>
      <c r="AU12" s="8">
        <f t="shared" si="7"/>
        <v>-0.010892437182819847</v>
      </c>
      <c r="AV12" s="8">
        <f t="shared" si="3"/>
        <v>0.033630836890440996</v>
      </c>
    </row>
    <row r="13" spans="1:48" ht="22.5" customHeight="1">
      <c r="A13" s="52" t="s">
        <v>32</v>
      </c>
      <c r="B13" s="10">
        <v>161.3</v>
      </c>
      <c r="C13" s="10">
        <v>154.5</v>
      </c>
      <c r="D13" s="10">
        <v>31.8</v>
      </c>
      <c r="E13" s="10">
        <v>161.6</v>
      </c>
      <c r="F13" s="10">
        <v>155.8</v>
      </c>
      <c r="G13" s="10">
        <v>31.7</v>
      </c>
      <c r="H13" s="10">
        <v>161.8</v>
      </c>
      <c r="I13" s="10">
        <v>158</v>
      </c>
      <c r="J13" s="10">
        <v>32.2</v>
      </c>
      <c r="K13" s="10">
        <v>165.2</v>
      </c>
      <c r="L13" s="10">
        <v>159.5</v>
      </c>
      <c r="M13" s="10">
        <v>32.1</v>
      </c>
      <c r="N13" s="10">
        <v>162.8</v>
      </c>
      <c r="O13" s="10">
        <v>161.1</v>
      </c>
      <c r="P13" s="10">
        <v>31.4</v>
      </c>
      <c r="Q13" s="10">
        <v>182.1</v>
      </c>
      <c r="R13" s="10">
        <v>162.7</v>
      </c>
      <c r="S13" s="10">
        <v>31.1</v>
      </c>
      <c r="T13" s="10">
        <v>165.2</v>
      </c>
      <c r="U13" s="10">
        <v>164.9</v>
      </c>
      <c r="V13" s="10">
        <v>31.1</v>
      </c>
      <c r="W13" s="10">
        <v>164.6</v>
      </c>
      <c r="X13" s="10">
        <v>166.7</v>
      </c>
      <c r="Y13" s="10">
        <v>30.8</v>
      </c>
      <c r="Z13" s="10">
        <v>165.9</v>
      </c>
      <c r="AA13" s="10">
        <v>168.9</v>
      </c>
      <c r="AB13" s="10">
        <v>30.8</v>
      </c>
      <c r="AC13" s="10">
        <v>166.8</v>
      </c>
      <c r="AD13" s="10">
        <v>171.1</v>
      </c>
      <c r="AE13" s="10">
        <v>30.7</v>
      </c>
      <c r="AF13" s="10">
        <v>167.3</v>
      </c>
      <c r="AG13" s="10">
        <v>172.5</v>
      </c>
      <c r="AH13" s="10">
        <v>30.6</v>
      </c>
      <c r="AI13" s="10">
        <v>169.9</v>
      </c>
      <c r="AJ13" s="10">
        <v>174.6</v>
      </c>
      <c r="AK13" s="10">
        <v>30.6</v>
      </c>
      <c r="AL13" s="10">
        <v>167.9</v>
      </c>
      <c r="AM13" s="10">
        <v>175.1</v>
      </c>
      <c r="AN13" s="10">
        <v>31.8</v>
      </c>
      <c r="AO13" s="7">
        <f t="shared" si="6"/>
        <v>-0.011771630370806307</v>
      </c>
      <c r="AP13" s="7">
        <f t="shared" si="6"/>
        <v>0.00286368843069873</v>
      </c>
      <c r="AQ13" s="7">
        <f t="shared" si="6"/>
        <v>0.03921568627450989</v>
      </c>
      <c r="AR13" s="7">
        <f t="shared" si="0"/>
        <v>0.04091754494730315</v>
      </c>
      <c r="AS13" s="7">
        <f t="shared" si="1"/>
        <v>0.1333333333333333</v>
      </c>
      <c r="AT13" s="7">
        <f t="shared" si="2"/>
        <v>0</v>
      </c>
      <c r="AU13" s="8">
        <f t="shared" si="7"/>
        <v>-0.0007997867235404188</v>
      </c>
      <c r="AV13" s="8">
        <f t="shared" si="3"/>
        <v>0.0782508630609895</v>
      </c>
    </row>
    <row r="14" spans="1:48" ht="22.5" customHeight="1">
      <c r="A14" s="51" t="s">
        <v>3</v>
      </c>
      <c r="B14" s="10">
        <v>7.9</v>
      </c>
      <c r="C14" s="10">
        <v>7.3</v>
      </c>
      <c r="D14" s="10">
        <v>1.6</v>
      </c>
      <c r="E14" s="10">
        <v>8.5</v>
      </c>
      <c r="F14" s="10">
        <v>6.4</v>
      </c>
      <c r="G14" s="10">
        <v>1.4</v>
      </c>
      <c r="H14" s="10">
        <v>8.6</v>
      </c>
      <c r="I14" s="10">
        <v>8.4</v>
      </c>
      <c r="J14" s="10">
        <v>1.4</v>
      </c>
      <c r="K14" s="10">
        <v>7.6</v>
      </c>
      <c r="L14" s="10">
        <v>6.5</v>
      </c>
      <c r="M14" s="10">
        <v>1.4</v>
      </c>
      <c r="N14" s="10">
        <v>7.4</v>
      </c>
      <c r="O14" s="10">
        <v>6.2</v>
      </c>
      <c r="P14" s="10">
        <v>1.2</v>
      </c>
      <c r="Q14" s="10">
        <v>9.2</v>
      </c>
      <c r="R14" s="10">
        <v>6.7</v>
      </c>
      <c r="S14" s="10">
        <v>1.4</v>
      </c>
      <c r="T14" s="10">
        <v>6.6</v>
      </c>
      <c r="U14" s="10">
        <v>6</v>
      </c>
      <c r="V14" s="10">
        <v>1.1</v>
      </c>
      <c r="W14" s="10">
        <v>6.4</v>
      </c>
      <c r="X14" s="10">
        <v>5.9</v>
      </c>
      <c r="Y14" s="10">
        <v>1.1</v>
      </c>
      <c r="Z14" s="10">
        <v>6.4</v>
      </c>
      <c r="AA14" s="10">
        <v>5.8</v>
      </c>
      <c r="AB14" s="10">
        <v>1</v>
      </c>
      <c r="AC14" s="10">
        <v>6.5</v>
      </c>
      <c r="AD14" s="10">
        <v>5.9</v>
      </c>
      <c r="AE14" s="10">
        <v>1.1</v>
      </c>
      <c r="AF14" s="10">
        <v>6.1</v>
      </c>
      <c r="AG14" s="10">
        <v>6</v>
      </c>
      <c r="AH14" s="10">
        <v>1.1</v>
      </c>
      <c r="AI14" s="10">
        <v>6.1</v>
      </c>
      <c r="AJ14" s="10">
        <v>5.4</v>
      </c>
      <c r="AK14" s="10">
        <v>1.2</v>
      </c>
      <c r="AL14" s="10">
        <v>6</v>
      </c>
      <c r="AM14" s="10">
        <v>5.4</v>
      </c>
      <c r="AN14" s="10">
        <v>1.2</v>
      </c>
      <c r="AO14" s="7">
        <f t="shared" si="6"/>
        <v>-0.016393442622950727</v>
      </c>
      <c r="AP14" s="7">
        <f t="shared" si="6"/>
        <v>0</v>
      </c>
      <c r="AQ14" s="7">
        <f t="shared" si="6"/>
        <v>0</v>
      </c>
      <c r="AR14" s="7">
        <f t="shared" si="0"/>
        <v>-0.2405063291139241</v>
      </c>
      <c r="AS14" s="7">
        <f t="shared" si="1"/>
        <v>-0.26027397260273966</v>
      </c>
      <c r="AT14" s="7">
        <f t="shared" si="2"/>
        <v>-0.2500000000000001</v>
      </c>
      <c r="AU14" s="8">
        <f t="shared" si="7"/>
        <v>-0.007874015748031482</v>
      </c>
      <c r="AV14" s="8">
        <f t="shared" si="3"/>
        <v>-0.25</v>
      </c>
    </row>
    <row r="15" spans="1:48" ht="22.5" customHeight="1">
      <c r="A15" s="53" t="s">
        <v>22</v>
      </c>
      <c r="B15" s="9">
        <v>93.8</v>
      </c>
      <c r="C15" s="9">
        <v>74.3</v>
      </c>
      <c r="D15" s="9">
        <v>7</v>
      </c>
      <c r="E15" s="9">
        <v>97.2</v>
      </c>
      <c r="F15" s="9">
        <v>78</v>
      </c>
      <c r="G15" s="9">
        <v>7</v>
      </c>
      <c r="H15" s="9">
        <v>104.3</v>
      </c>
      <c r="I15" s="9">
        <v>78.5</v>
      </c>
      <c r="J15" s="9">
        <v>7.3</v>
      </c>
      <c r="K15" s="9">
        <v>104.9</v>
      </c>
      <c r="L15" s="9">
        <v>80.2</v>
      </c>
      <c r="M15" s="9">
        <v>7.6</v>
      </c>
      <c r="N15" s="9">
        <v>106.4</v>
      </c>
      <c r="O15" s="9">
        <v>82.5</v>
      </c>
      <c r="P15" s="9">
        <v>7.5</v>
      </c>
      <c r="Q15" s="9">
        <v>106.6</v>
      </c>
      <c r="R15" s="9">
        <v>82.4</v>
      </c>
      <c r="S15" s="9">
        <v>7.3</v>
      </c>
      <c r="T15" s="9">
        <v>112.9</v>
      </c>
      <c r="U15" s="9">
        <v>87.3</v>
      </c>
      <c r="V15" s="9">
        <v>7</v>
      </c>
      <c r="W15" s="9">
        <v>116.1</v>
      </c>
      <c r="X15" s="9">
        <v>87.5</v>
      </c>
      <c r="Y15" s="9">
        <v>7</v>
      </c>
      <c r="Z15" s="9">
        <v>117.5</v>
      </c>
      <c r="AA15" s="9">
        <v>87</v>
      </c>
      <c r="AB15" s="9">
        <v>6.8</v>
      </c>
      <c r="AC15" s="9">
        <v>121</v>
      </c>
      <c r="AD15" s="9">
        <v>90</v>
      </c>
      <c r="AE15" s="9">
        <v>7</v>
      </c>
      <c r="AF15" s="9">
        <v>125.1</v>
      </c>
      <c r="AG15" s="9">
        <v>89.2</v>
      </c>
      <c r="AH15" s="9">
        <v>6.9</v>
      </c>
      <c r="AI15" s="9">
        <v>125.8</v>
      </c>
      <c r="AJ15" s="9">
        <v>85</v>
      </c>
      <c r="AK15" s="9">
        <v>6.7</v>
      </c>
      <c r="AL15" s="9">
        <v>134.5</v>
      </c>
      <c r="AM15" s="9">
        <v>88.7</v>
      </c>
      <c r="AN15" s="9">
        <v>6.5</v>
      </c>
      <c r="AO15" s="7">
        <f t="shared" si="6"/>
        <v>0.06915739268680454</v>
      </c>
      <c r="AP15" s="7">
        <f t="shared" si="6"/>
        <v>0.043529411764705817</v>
      </c>
      <c r="AQ15" s="7">
        <f t="shared" si="6"/>
        <v>-0.02985074626865669</v>
      </c>
      <c r="AR15" s="7">
        <f t="shared" si="0"/>
        <v>0.43390191897654584</v>
      </c>
      <c r="AS15" s="7">
        <f t="shared" si="1"/>
        <v>0.19380888290713338</v>
      </c>
      <c r="AT15" s="7">
        <f t="shared" si="2"/>
        <v>-0.0714285714285714</v>
      </c>
      <c r="AU15" s="8">
        <f t="shared" si="7"/>
        <v>0.0560919540229885</v>
      </c>
      <c r="AV15" s="8">
        <f t="shared" si="3"/>
        <v>0.31182181610508275</v>
      </c>
    </row>
    <row r="16" spans="1:48" ht="22.5" customHeight="1">
      <c r="A16" s="54" t="s">
        <v>4</v>
      </c>
      <c r="B16" s="10">
        <v>6.1</v>
      </c>
      <c r="C16" s="10">
        <v>6.9</v>
      </c>
      <c r="D16" s="10">
        <v>1.1</v>
      </c>
      <c r="E16" s="10">
        <v>5.9</v>
      </c>
      <c r="F16" s="10">
        <v>6.5</v>
      </c>
      <c r="G16" s="10">
        <v>1.2</v>
      </c>
      <c r="H16" s="10">
        <v>5.9</v>
      </c>
      <c r="I16" s="10">
        <v>6.5</v>
      </c>
      <c r="J16" s="10">
        <v>1.1</v>
      </c>
      <c r="K16" s="10">
        <v>6.1</v>
      </c>
      <c r="L16" s="10">
        <v>6.6</v>
      </c>
      <c r="M16" s="10">
        <v>1.1</v>
      </c>
      <c r="N16" s="10">
        <v>5.9</v>
      </c>
      <c r="O16" s="10">
        <v>6.5</v>
      </c>
      <c r="P16" s="10">
        <v>1.2</v>
      </c>
      <c r="Q16" s="10">
        <v>6.3</v>
      </c>
      <c r="R16" s="10">
        <v>7.8</v>
      </c>
      <c r="S16" s="10">
        <v>1.1</v>
      </c>
      <c r="T16" s="10">
        <v>6.6</v>
      </c>
      <c r="U16" s="10">
        <v>7.2</v>
      </c>
      <c r="V16" s="10">
        <v>1.1</v>
      </c>
      <c r="W16" s="10">
        <v>7.1</v>
      </c>
      <c r="X16" s="10">
        <v>8.1</v>
      </c>
      <c r="Y16" s="10">
        <v>1.1</v>
      </c>
      <c r="Z16" s="10">
        <v>7.3</v>
      </c>
      <c r="AA16" s="10">
        <v>8.1</v>
      </c>
      <c r="AB16" s="10">
        <v>1.1</v>
      </c>
      <c r="AC16" s="10">
        <v>8.2</v>
      </c>
      <c r="AD16" s="10">
        <v>8.9</v>
      </c>
      <c r="AE16" s="10">
        <v>1.1</v>
      </c>
      <c r="AF16" s="10">
        <v>8.3</v>
      </c>
      <c r="AG16" s="10">
        <v>8.7</v>
      </c>
      <c r="AH16" s="10">
        <v>1.2</v>
      </c>
      <c r="AI16" s="10">
        <v>8.4</v>
      </c>
      <c r="AJ16" s="10">
        <v>8.9</v>
      </c>
      <c r="AK16" s="10">
        <v>1.1</v>
      </c>
      <c r="AL16" s="10">
        <v>8.4</v>
      </c>
      <c r="AM16" s="10">
        <v>8.8</v>
      </c>
      <c r="AN16" s="10">
        <v>1.1</v>
      </c>
      <c r="AO16" s="7">
        <f t="shared" si="6"/>
        <v>0</v>
      </c>
      <c r="AP16" s="7">
        <f t="shared" si="6"/>
        <v>-0.011235955056179692</v>
      </c>
      <c r="AQ16" s="7">
        <f t="shared" si="6"/>
        <v>0</v>
      </c>
      <c r="AR16" s="7">
        <f t="shared" si="0"/>
        <v>0.37704918032786905</v>
      </c>
      <c r="AS16" s="7">
        <f t="shared" si="1"/>
        <v>0.2753623188405798</v>
      </c>
      <c r="AT16" s="7">
        <f t="shared" si="2"/>
        <v>0</v>
      </c>
      <c r="AU16" s="8">
        <f t="shared" si="7"/>
        <v>-0.005434782608695565</v>
      </c>
      <c r="AV16" s="8">
        <f t="shared" si="3"/>
        <v>0.29787234042553234</v>
      </c>
    </row>
    <row r="17" spans="1:48" ht="22.5" customHeight="1">
      <c r="A17" s="48" t="s">
        <v>55</v>
      </c>
      <c r="B17" s="11">
        <f aca="true" t="shared" si="12" ref="B17:J17">B18+B19+B20+B21</f>
        <v>254.49999999999997</v>
      </c>
      <c r="C17" s="11">
        <f t="shared" si="12"/>
        <v>180.4</v>
      </c>
      <c r="D17" s="11">
        <f t="shared" si="12"/>
        <v>38.300000000000004</v>
      </c>
      <c r="E17" s="11">
        <f t="shared" si="12"/>
        <v>248.79999999999998</v>
      </c>
      <c r="F17" s="11">
        <f t="shared" si="12"/>
        <v>182.2</v>
      </c>
      <c r="G17" s="11">
        <f t="shared" si="12"/>
        <v>38.40000000000002</v>
      </c>
      <c r="H17" s="11">
        <f t="shared" si="12"/>
        <v>253</v>
      </c>
      <c r="I17" s="11">
        <f t="shared" si="12"/>
        <v>177.5</v>
      </c>
      <c r="J17" s="11">
        <f t="shared" si="12"/>
        <v>39.6</v>
      </c>
      <c r="K17" s="11">
        <f>K18+K19+K20+K21</f>
        <v>252.1</v>
      </c>
      <c r="L17" s="11">
        <f>L18+L19+L20+L21</f>
        <v>182.1</v>
      </c>
      <c r="M17" s="11">
        <f>M18+M19+M20+M21</f>
        <v>38.50000000000001</v>
      </c>
      <c r="N17" s="11">
        <f aca="true" t="shared" si="13" ref="N17:U17">N18+N19+N20+N21</f>
        <v>254.10000000000002</v>
      </c>
      <c r="O17" s="11">
        <f t="shared" si="13"/>
        <v>183.2</v>
      </c>
      <c r="P17" s="11">
        <f t="shared" si="13"/>
        <v>39.4</v>
      </c>
      <c r="Q17" s="11">
        <f t="shared" si="13"/>
        <v>255.79999999999998</v>
      </c>
      <c r="R17" s="11">
        <f t="shared" si="13"/>
        <v>195.3</v>
      </c>
      <c r="S17" s="11">
        <f t="shared" si="13"/>
        <v>39.6</v>
      </c>
      <c r="T17" s="11">
        <f t="shared" si="13"/>
        <v>258.1</v>
      </c>
      <c r="U17" s="11">
        <f t="shared" si="13"/>
        <v>188.6</v>
      </c>
      <c r="V17" s="11">
        <v>39.7</v>
      </c>
      <c r="W17" s="11">
        <f aca="true" t="shared" si="14" ref="W17:AN17">W18+W19+W20+W21</f>
        <v>266.20000000000005</v>
      </c>
      <c r="X17" s="11">
        <f t="shared" si="14"/>
        <v>182.60000000000002</v>
      </c>
      <c r="Y17" s="11">
        <f t="shared" si="14"/>
        <v>38.9</v>
      </c>
      <c r="Z17" s="11">
        <f t="shared" si="14"/>
        <v>264</v>
      </c>
      <c r="AA17" s="11">
        <f t="shared" si="14"/>
        <v>186.60000000000002</v>
      </c>
      <c r="AB17" s="11">
        <f t="shared" si="14"/>
        <v>39.2</v>
      </c>
      <c r="AC17" s="11">
        <f t="shared" si="14"/>
        <v>254.5</v>
      </c>
      <c r="AD17" s="11">
        <f t="shared" si="14"/>
        <v>189.1</v>
      </c>
      <c r="AE17" s="11">
        <f t="shared" si="14"/>
        <v>39.7</v>
      </c>
      <c r="AF17" s="11">
        <f t="shared" si="14"/>
        <v>262.1</v>
      </c>
      <c r="AG17" s="11">
        <f t="shared" si="14"/>
        <v>190.50000000000003</v>
      </c>
      <c r="AH17" s="11">
        <f t="shared" si="14"/>
        <v>41.099999999999994</v>
      </c>
      <c r="AI17" s="11">
        <f t="shared" si="14"/>
        <v>273.59999999999997</v>
      </c>
      <c r="AJ17" s="11">
        <f t="shared" si="14"/>
        <v>195.30000000000004</v>
      </c>
      <c r="AK17" s="11">
        <f t="shared" si="14"/>
        <v>42.2</v>
      </c>
      <c r="AL17" s="11">
        <f t="shared" si="14"/>
        <v>279.7</v>
      </c>
      <c r="AM17" s="11">
        <f t="shared" si="14"/>
        <v>202.7</v>
      </c>
      <c r="AN17" s="11">
        <f t="shared" si="14"/>
        <v>45.3</v>
      </c>
      <c r="AO17" s="5">
        <f t="shared" si="6"/>
        <v>0.02229532163742709</v>
      </c>
      <c r="AP17" s="5">
        <f t="shared" si="6"/>
        <v>0.03789042498719897</v>
      </c>
      <c r="AQ17" s="5">
        <f t="shared" si="6"/>
        <v>0.07345971563981024</v>
      </c>
      <c r="AR17" s="5">
        <f t="shared" si="0"/>
        <v>0.09901768172888015</v>
      </c>
      <c r="AS17" s="5">
        <f t="shared" si="1"/>
        <v>0.12361419068736135</v>
      </c>
      <c r="AT17" s="5">
        <f t="shared" si="2"/>
        <v>0.18276762402088753</v>
      </c>
      <c r="AU17" s="6">
        <f t="shared" si="7"/>
        <v>0.03247896693406371</v>
      </c>
      <c r="AV17" s="6">
        <f t="shared" si="3"/>
        <v>0.11517328825021123</v>
      </c>
    </row>
    <row r="18" spans="1:48" ht="22.5" customHeight="1">
      <c r="A18" s="49" t="s">
        <v>5</v>
      </c>
      <c r="B18" s="9">
        <v>207.6</v>
      </c>
      <c r="C18" s="9">
        <v>74.39999999999999</v>
      </c>
      <c r="D18" s="9">
        <v>13.7</v>
      </c>
      <c r="E18" s="9">
        <v>202</v>
      </c>
      <c r="F18" s="9">
        <v>73.5</v>
      </c>
      <c r="G18" s="9">
        <v>14</v>
      </c>
      <c r="H18" s="9">
        <v>205</v>
      </c>
      <c r="I18" s="9">
        <v>70.4</v>
      </c>
      <c r="J18" s="9">
        <v>14.9</v>
      </c>
      <c r="K18" s="9">
        <v>193.1</v>
      </c>
      <c r="L18" s="9">
        <v>68.3</v>
      </c>
      <c r="M18" s="9">
        <v>13.8</v>
      </c>
      <c r="N18" s="9">
        <v>194.4</v>
      </c>
      <c r="O18" s="9">
        <v>68.6</v>
      </c>
      <c r="P18" s="9">
        <v>14.2</v>
      </c>
      <c r="Q18" s="9">
        <v>193.6</v>
      </c>
      <c r="R18" s="9">
        <v>72.4</v>
      </c>
      <c r="S18" s="9">
        <v>13.8</v>
      </c>
      <c r="T18" s="9">
        <v>193</v>
      </c>
      <c r="U18" s="9">
        <v>68.6</v>
      </c>
      <c r="V18" s="9">
        <v>13.9</v>
      </c>
      <c r="W18" s="9">
        <f>191.5-16.1</f>
        <v>175.4</v>
      </c>
      <c r="X18" s="9">
        <f>82.2-22.4</f>
        <v>59.800000000000004</v>
      </c>
      <c r="Y18" s="9">
        <v>13.4</v>
      </c>
      <c r="Z18" s="9">
        <v>172.39999999999998</v>
      </c>
      <c r="AA18" s="9">
        <v>60.2</v>
      </c>
      <c r="AB18" s="9">
        <v>13.5</v>
      </c>
      <c r="AC18" s="9">
        <v>167.5</v>
      </c>
      <c r="AD18" s="9">
        <v>58.699999999999996</v>
      </c>
      <c r="AE18" s="9">
        <v>13.3</v>
      </c>
      <c r="AF18" s="9">
        <v>171.6</v>
      </c>
      <c r="AG18" s="9">
        <v>54.7</v>
      </c>
      <c r="AH18" s="9">
        <v>13.8</v>
      </c>
      <c r="AI18" s="9">
        <v>178.6</v>
      </c>
      <c r="AJ18" s="9">
        <v>58.10000000000001</v>
      </c>
      <c r="AK18" s="9">
        <v>14.200000000000001</v>
      </c>
      <c r="AL18" s="9">
        <v>183</v>
      </c>
      <c r="AM18" s="9">
        <v>61.3</v>
      </c>
      <c r="AN18" s="9">
        <v>14.200000000000001</v>
      </c>
      <c r="AO18" s="7">
        <f t="shared" si="6"/>
        <v>0.024636058230683044</v>
      </c>
      <c r="AP18" s="7">
        <f t="shared" si="6"/>
        <v>0.05507745266781394</v>
      </c>
      <c r="AQ18" s="7">
        <f t="shared" si="6"/>
        <v>0</v>
      </c>
      <c r="AR18" s="7">
        <f t="shared" si="0"/>
        <v>-0.11849710982658956</v>
      </c>
      <c r="AS18" s="7">
        <f t="shared" si="1"/>
        <v>-0.17607526881720426</v>
      </c>
      <c r="AT18" s="7">
        <f t="shared" si="2"/>
        <v>0.03649635036496357</v>
      </c>
      <c r="AU18" s="8">
        <f t="shared" si="7"/>
        <v>0.030290952570745322</v>
      </c>
      <c r="AV18" s="8">
        <f t="shared" si="3"/>
        <v>-0.12580317889753123</v>
      </c>
    </row>
    <row r="19" spans="1:48" ht="22.5" customHeight="1">
      <c r="A19" s="49" t="s">
        <v>6</v>
      </c>
      <c r="B19" s="9">
        <v>11.1</v>
      </c>
      <c r="C19" s="9">
        <v>3</v>
      </c>
      <c r="D19" s="9">
        <v>3</v>
      </c>
      <c r="E19" s="9">
        <v>10.6</v>
      </c>
      <c r="F19" s="9">
        <v>2.7</v>
      </c>
      <c r="G19" s="9">
        <v>3.0999999999999988</v>
      </c>
      <c r="H19" s="9">
        <v>11.1</v>
      </c>
      <c r="I19" s="9">
        <v>2.7</v>
      </c>
      <c r="J19" s="9">
        <v>3.2</v>
      </c>
      <c r="K19" s="9">
        <v>10.9</v>
      </c>
      <c r="L19" s="9">
        <v>2.7</v>
      </c>
      <c r="M19" s="9">
        <v>3.3</v>
      </c>
      <c r="N19" s="9">
        <v>10.8</v>
      </c>
      <c r="O19" s="9">
        <v>2.8</v>
      </c>
      <c r="P19" s="9">
        <v>3.4</v>
      </c>
      <c r="Q19" s="9">
        <v>10.4</v>
      </c>
      <c r="R19" s="9">
        <v>2.7</v>
      </c>
      <c r="S19" s="9">
        <v>3.3</v>
      </c>
      <c r="T19" s="9">
        <v>11.3</v>
      </c>
      <c r="U19" s="9">
        <v>2.6</v>
      </c>
      <c r="V19" s="9">
        <v>3.1</v>
      </c>
      <c r="W19" s="9">
        <v>10.6</v>
      </c>
      <c r="X19" s="9">
        <v>2.5</v>
      </c>
      <c r="Y19" s="9">
        <v>3.2</v>
      </c>
      <c r="Z19" s="9">
        <v>10.9</v>
      </c>
      <c r="AA19" s="9">
        <v>2.6</v>
      </c>
      <c r="AB19" s="9">
        <v>3.1</v>
      </c>
      <c r="AC19" s="9">
        <v>5.6</v>
      </c>
      <c r="AD19" s="9">
        <v>2.6</v>
      </c>
      <c r="AE19" s="9">
        <v>3.1</v>
      </c>
      <c r="AF19" s="9">
        <v>5.8</v>
      </c>
      <c r="AG19" s="9">
        <v>2.7</v>
      </c>
      <c r="AH19" s="9">
        <v>3.2</v>
      </c>
      <c r="AI19" s="9">
        <v>6.2</v>
      </c>
      <c r="AJ19" s="9">
        <v>2.8</v>
      </c>
      <c r="AK19" s="9">
        <v>3.2</v>
      </c>
      <c r="AL19" s="9">
        <v>6.2</v>
      </c>
      <c r="AM19" s="9">
        <v>2.6</v>
      </c>
      <c r="AN19" s="9">
        <v>3.2</v>
      </c>
      <c r="AO19" s="7">
        <f t="shared" si="6"/>
        <v>0</v>
      </c>
      <c r="AP19" s="7">
        <f t="shared" si="6"/>
        <v>-0.07142857142857129</v>
      </c>
      <c r="AQ19" s="7">
        <f t="shared" si="6"/>
        <v>0</v>
      </c>
      <c r="AR19" s="7">
        <f t="shared" si="0"/>
        <v>-0.4414414414414414</v>
      </c>
      <c r="AS19" s="7">
        <f t="shared" si="1"/>
        <v>-0.1333333333333333</v>
      </c>
      <c r="AT19" s="7">
        <f t="shared" si="2"/>
        <v>0.06666666666666665</v>
      </c>
      <c r="AU19" s="8">
        <f t="shared" si="7"/>
        <v>-0.016393442622950727</v>
      </c>
      <c r="AV19" s="8">
        <f t="shared" si="3"/>
        <v>-0.29824561403508776</v>
      </c>
    </row>
    <row r="20" spans="1:48" ht="22.5" customHeight="1">
      <c r="A20" s="49" t="s">
        <v>7</v>
      </c>
      <c r="B20" s="9">
        <v>25.1</v>
      </c>
      <c r="C20" s="9">
        <v>74.7</v>
      </c>
      <c r="D20" s="9">
        <v>18</v>
      </c>
      <c r="E20" s="9">
        <v>25.5</v>
      </c>
      <c r="F20" s="9">
        <v>77.19999999999999</v>
      </c>
      <c r="G20" s="9">
        <v>17.700000000000017</v>
      </c>
      <c r="H20" s="9">
        <v>25.5</v>
      </c>
      <c r="I20" s="9">
        <v>75.6</v>
      </c>
      <c r="J20" s="9">
        <v>17.9</v>
      </c>
      <c r="K20" s="9">
        <v>35.7</v>
      </c>
      <c r="L20" s="9">
        <v>82.2</v>
      </c>
      <c r="M20" s="9">
        <v>17.8</v>
      </c>
      <c r="N20" s="9">
        <v>36.599999999999994</v>
      </c>
      <c r="O20" s="9">
        <v>82.89999999999999</v>
      </c>
      <c r="P20" s="9">
        <v>18.2</v>
      </c>
      <c r="Q20" s="9">
        <v>38.7</v>
      </c>
      <c r="R20" s="9">
        <v>91.39999999999999</v>
      </c>
      <c r="S20" s="9">
        <v>18.9</v>
      </c>
      <c r="T20" s="9">
        <v>40.800000000000004</v>
      </c>
      <c r="U20" s="9">
        <v>88.6</v>
      </c>
      <c r="V20" s="9">
        <v>19.8</v>
      </c>
      <c r="W20" s="9">
        <f>70.4-3.3</f>
        <v>67.10000000000001</v>
      </c>
      <c r="X20" s="9">
        <f>139.1-47.6</f>
        <v>91.5</v>
      </c>
      <c r="Y20" s="9">
        <v>19.5</v>
      </c>
      <c r="Z20" s="9">
        <v>67.60000000000001</v>
      </c>
      <c r="AA20" s="9">
        <v>95</v>
      </c>
      <c r="AB20" s="9">
        <v>19.8</v>
      </c>
      <c r="AC20" s="9">
        <v>68.39999999999999</v>
      </c>
      <c r="AD20" s="9">
        <v>98.89999999999999</v>
      </c>
      <c r="AE20" s="9">
        <v>20.5</v>
      </c>
      <c r="AF20" s="9">
        <v>69.60000000000001</v>
      </c>
      <c r="AG20" s="9">
        <v>104.2</v>
      </c>
      <c r="AH20" s="9">
        <v>21.3</v>
      </c>
      <c r="AI20" s="9">
        <v>73.8</v>
      </c>
      <c r="AJ20" s="9">
        <v>105.50000000000001</v>
      </c>
      <c r="AK20" s="9">
        <v>21.5</v>
      </c>
      <c r="AL20" s="9">
        <v>74.89999999999999</v>
      </c>
      <c r="AM20" s="9">
        <v>109.39999999999999</v>
      </c>
      <c r="AN20" s="9">
        <v>24.599999999999998</v>
      </c>
      <c r="AO20" s="7">
        <f t="shared" si="6"/>
        <v>0.01490514905149043</v>
      </c>
      <c r="AP20" s="7">
        <f t="shared" si="6"/>
        <v>0.03696682464454959</v>
      </c>
      <c r="AQ20" s="7">
        <f t="shared" si="6"/>
        <v>0.1441860465116278</v>
      </c>
      <c r="AR20" s="7">
        <f t="shared" si="0"/>
        <v>1.9840637450199199</v>
      </c>
      <c r="AS20" s="7">
        <f t="shared" si="1"/>
        <v>0.4645247657295848</v>
      </c>
      <c r="AT20" s="7">
        <f t="shared" si="2"/>
        <v>0.3666666666666665</v>
      </c>
      <c r="AU20" s="8">
        <f t="shared" si="7"/>
        <v>0.040338645418326546</v>
      </c>
      <c r="AV20" s="8">
        <f t="shared" si="3"/>
        <v>0.7733446519524614</v>
      </c>
    </row>
    <row r="21" spans="1:48" ht="22.5" customHeight="1">
      <c r="A21" s="49" t="s">
        <v>8</v>
      </c>
      <c r="B21" s="9">
        <v>10.7</v>
      </c>
      <c r="C21" s="9">
        <v>28.3</v>
      </c>
      <c r="D21" s="9">
        <v>3.6</v>
      </c>
      <c r="E21" s="9">
        <v>10.7</v>
      </c>
      <c r="F21" s="9">
        <v>28.8</v>
      </c>
      <c r="G21" s="9">
        <v>3.600000000000005</v>
      </c>
      <c r="H21" s="9">
        <v>11.4</v>
      </c>
      <c r="I21" s="9">
        <v>28.8</v>
      </c>
      <c r="J21" s="9">
        <v>3.6</v>
      </c>
      <c r="K21" s="9">
        <v>12.4</v>
      </c>
      <c r="L21" s="9">
        <v>28.9</v>
      </c>
      <c r="M21" s="9">
        <v>3.6</v>
      </c>
      <c r="N21" s="9">
        <v>12.3</v>
      </c>
      <c r="O21" s="9">
        <v>28.9</v>
      </c>
      <c r="P21" s="9">
        <v>3.6</v>
      </c>
      <c r="Q21" s="9">
        <v>13.1</v>
      </c>
      <c r="R21" s="9">
        <v>28.8</v>
      </c>
      <c r="S21" s="9">
        <v>3.6</v>
      </c>
      <c r="T21" s="9">
        <v>13</v>
      </c>
      <c r="U21" s="9">
        <v>28.8</v>
      </c>
      <c r="V21" s="9">
        <v>2.9</v>
      </c>
      <c r="W21" s="9">
        <v>13.1</v>
      </c>
      <c r="X21" s="9">
        <v>28.8</v>
      </c>
      <c r="Y21" s="9">
        <v>2.8</v>
      </c>
      <c r="Z21" s="9">
        <v>13.1</v>
      </c>
      <c r="AA21" s="9">
        <v>28.8</v>
      </c>
      <c r="AB21" s="9">
        <v>2.8</v>
      </c>
      <c r="AC21" s="9">
        <v>13</v>
      </c>
      <c r="AD21" s="9">
        <v>28.9</v>
      </c>
      <c r="AE21" s="9">
        <v>2.8</v>
      </c>
      <c r="AF21" s="9">
        <v>15.1</v>
      </c>
      <c r="AG21" s="9">
        <v>28.9</v>
      </c>
      <c r="AH21" s="9">
        <v>2.8</v>
      </c>
      <c r="AI21" s="9">
        <v>15</v>
      </c>
      <c r="AJ21" s="9">
        <v>28.9</v>
      </c>
      <c r="AK21" s="9">
        <v>3.3</v>
      </c>
      <c r="AL21" s="9">
        <v>15.6</v>
      </c>
      <c r="AM21" s="9">
        <v>29.4</v>
      </c>
      <c r="AN21" s="9">
        <v>3.3</v>
      </c>
      <c r="AO21" s="7">
        <f t="shared" si="6"/>
        <v>0.040000000000000036</v>
      </c>
      <c r="AP21" s="7">
        <f t="shared" si="6"/>
        <v>0.01730103806228378</v>
      </c>
      <c r="AQ21" s="7">
        <f t="shared" si="6"/>
        <v>0</v>
      </c>
      <c r="AR21" s="7">
        <f t="shared" si="0"/>
        <v>0.457943925233645</v>
      </c>
      <c r="AS21" s="7">
        <f t="shared" si="1"/>
        <v>0.03886925795052987</v>
      </c>
      <c r="AT21" s="7">
        <f t="shared" si="2"/>
        <v>-0.08333333333333337</v>
      </c>
      <c r="AU21" s="8">
        <f t="shared" si="7"/>
        <v>0.02330508474576276</v>
      </c>
      <c r="AV21" s="8">
        <f t="shared" si="3"/>
        <v>0.13380281690140827</v>
      </c>
    </row>
    <row r="22" spans="1:48" ht="22.5" customHeight="1">
      <c r="A22" s="48" t="s">
        <v>33</v>
      </c>
      <c r="B22" s="11">
        <f aca="true" t="shared" si="15" ref="B22:J22">B23+B28</f>
        <v>886.4000000000001</v>
      </c>
      <c r="C22" s="11">
        <f t="shared" si="15"/>
        <v>932.1000000000001</v>
      </c>
      <c r="D22" s="11">
        <f t="shared" si="15"/>
        <v>177.99999999999997</v>
      </c>
      <c r="E22" s="11">
        <f t="shared" si="15"/>
        <v>873.6999999999999</v>
      </c>
      <c r="F22" s="11">
        <f t="shared" si="15"/>
        <v>929.0999999999999</v>
      </c>
      <c r="G22" s="11">
        <f t="shared" si="15"/>
        <v>179.6</v>
      </c>
      <c r="H22" s="11">
        <f t="shared" si="15"/>
        <v>877.8</v>
      </c>
      <c r="I22" s="11">
        <f t="shared" si="15"/>
        <v>929</v>
      </c>
      <c r="J22" s="11">
        <f t="shared" si="15"/>
        <v>181.4</v>
      </c>
      <c r="K22" s="11">
        <f>K23+K28</f>
        <v>868.8000000000001</v>
      </c>
      <c r="L22" s="11">
        <f>L23+L28</f>
        <v>958.5999999999999</v>
      </c>
      <c r="M22" s="11">
        <f>M23+M28</f>
        <v>178.79999999999998</v>
      </c>
      <c r="N22" s="11">
        <f aca="true" t="shared" si="16" ref="N22:AN22">N23+N28</f>
        <v>886.9</v>
      </c>
      <c r="O22" s="11">
        <f t="shared" si="16"/>
        <v>941.7</v>
      </c>
      <c r="P22" s="11">
        <f t="shared" si="16"/>
        <v>179.8</v>
      </c>
      <c r="Q22" s="11">
        <f t="shared" si="16"/>
        <v>918.8</v>
      </c>
      <c r="R22" s="11">
        <f t="shared" si="16"/>
        <v>944.5000000000001</v>
      </c>
      <c r="S22" s="11">
        <f t="shared" si="16"/>
        <v>177.2</v>
      </c>
      <c r="T22" s="11">
        <f t="shared" si="16"/>
        <v>950.9</v>
      </c>
      <c r="U22" s="11">
        <f t="shared" si="16"/>
        <v>961.8</v>
      </c>
      <c r="V22" s="11">
        <f t="shared" si="16"/>
        <v>179.2</v>
      </c>
      <c r="W22" s="11">
        <f t="shared" si="16"/>
        <v>1004.5999999999999</v>
      </c>
      <c r="X22" s="11">
        <f t="shared" si="16"/>
        <v>949.8</v>
      </c>
      <c r="Y22" s="11">
        <f t="shared" si="16"/>
        <v>178.5</v>
      </c>
      <c r="Z22" s="11">
        <f t="shared" si="16"/>
        <v>1036.9</v>
      </c>
      <c r="AA22" s="11">
        <f t="shared" si="16"/>
        <v>952.3000000000001</v>
      </c>
      <c r="AB22" s="11">
        <f t="shared" si="16"/>
        <v>177.39999999999998</v>
      </c>
      <c r="AC22" s="11">
        <f t="shared" si="16"/>
        <v>1066.2</v>
      </c>
      <c r="AD22" s="11">
        <f t="shared" si="16"/>
        <v>945.5999999999999</v>
      </c>
      <c r="AE22" s="11">
        <f t="shared" si="16"/>
        <v>175.1</v>
      </c>
      <c r="AF22" s="11">
        <f t="shared" si="16"/>
        <v>1072.3000000000002</v>
      </c>
      <c r="AG22" s="11">
        <f t="shared" si="16"/>
        <v>954.5</v>
      </c>
      <c r="AH22" s="11">
        <f t="shared" si="16"/>
        <v>177.90000000000003</v>
      </c>
      <c r="AI22" s="11">
        <f t="shared" si="16"/>
        <v>1095.3</v>
      </c>
      <c r="AJ22" s="11">
        <f t="shared" si="16"/>
        <v>965.2</v>
      </c>
      <c r="AK22" s="11">
        <f t="shared" si="16"/>
        <v>178.7</v>
      </c>
      <c r="AL22" s="11">
        <f t="shared" si="16"/>
        <v>1043.8</v>
      </c>
      <c r="AM22" s="11">
        <f t="shared" si="16"/>
        <v>990.6999999999999</v>
      </c>
      <c r="AN22" s="11">
        <f t="shared" si="16"/>
        <v>187.6</v>
      </c>
      <c r="AO22" s="5">
        <f t="shared" si="6"/>
        <v>-0.04701908153017442</v>
      </c>
      <c r="AP22" s="5">
        <f t="shared" si="6"/>
        <v>0.026419394944052987</v>
      </c>
      <c r="AQ22" s="5">
        <f t="shared" si="6"/>
        <v>0.04980414101846664</v>
      </c>
      <c r="AR22" s="5">
        <f t="shared" si="0"/>
        <v>0.17757220216606484</v>
      </c>
      <c r="AS22" s="5">
        <f t="shared" si="1"/>
        <v>0.06286879090226338</v>
      </c>
      <c r="AT22" s="5">
        <f t="shared" si="2"/>
        <v>0.053932584269662964</v>
      </c>
      <c r="AU22" s="6">
        <f t="shared" si="7"/>
        <v>-0.007636655948553006</v>
      </c>
      <c r="AV22" s="6">
        <f t="shared" si="3"/>
        <v>0.11299774605559709</v>
      </c>
    </row>
    <row r="23" spans="1:48" ht="22.5" customHeight="1">
      <c r="A23" s="55" t="s">
        <v>9</v>
      </c>
      <c r="B23" s="9">
        <f aca="true" t="shared" si="17" ref="B23:J23">B24+B25+B26+B27</f>
        <v>796.2</v>
      </c>
      <c r="C23" s="9">
        <f t="shared" si="17"/>
        <v>805.5000000000001</v>
      </c>
      <c r="D23" s="9">
        <f t="shared" si="17"/>
        <v>163.79999999999998</v>
      </c>
      <c r="E23" s="9">
        <f t="shared" si="17"/>
        <v>787.8</v>
      </c>
      <c r="F23" s="9">
        <f t="shared" si="17"/>
        <v>808.3</v>
      </c>
      <c r="G23" s="9">
        <f t="shared" si="17"/>
        <v>165.79999999999998</v>
      </c>
      <c r="H23" s="9">
        <f t="shared" si="17"/>
        <v>788.0999999999999</v>
      </c>
      <c r="I23" s="9">
        <f t="shared" si="17"/>
        <v>813.9</v>
      </c>
      <c r="J23" s="9">
        <f t="shared" si="17"/>
        <v>168.70000000000002</v>
      </c>
      <c r="K23" s="9">
        <f>K24+K25+K26+K27</f>
        <v>778.1</v>
      </c>
      <c r="L23" s="9">
        <f>L24+L25+L26+L27</f>
        <v>845.5999999999999</v>
      </c>
      <c r="M23" s="9">
        <f>M24+M25+M26+M27</f>
        <v>167.7</v>
      </c>
      <c r="N23" s="9">
        <f aca="true" t="shared" si="18" ref="N23:AN23">N24+N25+N26+N27</f>
        <v>759</v>
      </c>
      <c r="O23" s="9">
        <f t="shared" si="18"/>
        <v>835.6</v>
      </c>
      <c r="P23" s="9">
        <f t="shared" si="18"/>
        <v>167.3</v>
      </c>
      <c r="Q23" s="9">
        <f t="shared" si="18"/>
        <v>792.6999999999999</v>
      </c>
      <c r="R23" s="9">
        <f t="shared" si="18"/>
        <v>838.4000000000001</v>
      </c>
      <c r="S23" s="9">
        <f t="shared" si="18"/>
        <v>165.89999999999998</v>
      </c>
      <c r="T23" s="9">
        <f t="shared" si="18"/>
        <v>816.4</v>
      </c>
      <c r="U23" s="9">
        <f t="shared" si="18"/>
        <v>858</v>
      </c>
      <c r="V23" s="9">
        <f t="shared" si="18"/>
        <v>169.1</v>
      </c>
      <c r="W23" s="9">
        <f t="shared" si="18"/>
        <v>859.0999999999999</v>
      </c>
      <c r="X23" s="9">
        <f t="shared" si="18"/>
        <v>849.9</v>
      </c>
      <c r="Y23" s="9">
        <f t="shared" si="18"/>
        <v>167.6</v>
      </c>
      <c r="Z23" s="9">
        <f t="shared" si="18"/>
        <v>902.6</v>
      </c>
      <c r="AA23" s="9">
        <f t="shared" si="18"/>
        <v>856.0000000000001</v>
      </c>
      <c r="AB23" s="9">
        <f t="shared" si="18"/>
        <v>169.7</v>
      </c>
      <c r="AC23" s="9">
        <f t="shared" si="18"/>
        <v>939.8000000000001</v>
      </c>
      <c r="AD23" s="9">
        <f t="shared" si="18"/>
        <v>850.9999999999999</v>
      </c>
      <c r="AE23" s="9">
        <f t="shared" si="18"/>
        <v>167.5</v>
      </c>
      <c r="AF23" s="9">
        <f t="shared" si="18"/>
        <v>929.4000000000001</v>
      </c>
      <c r="AG23" s="9">
        <f t="shared" si="18"/>
        <v>868.4</v>
      </c>
      <c r="AH23" s="9">
        <f t="shared" si="18"/>
        <v>168.60000000000002</v>
      </c>
      <c r="AI23" s="9">
        <f t="shared" si="18"/>
        <v>965</v>
      </c>
      <c r="AJ23" s="9">
        <f t="shared" si="18"/>
        <v>880.2</v>
      </c>
      <c r="AK23" s="9">
        <f t="shared" si="18"/>
        <v>170.5</v>
      </c>
      <c r="AL23" s="9">
        <f t="shared" si="18"/>
        <v>923.8</v>
      </c>
      <c r="AM23" s="9">
        <f t="shared" si="18"/>
        <v>905.3</v>
      </c>
      <c r="AN23" s="9">
        <f t="shared" si="18"/>
        <v>180</v>
      </c>
      <c r="AO23" s="7">
        <f t="shared" si="6"/>
        <v>-0.04269430051813472</v>
      </c>
      <c r="AP23" s="7">
        <f t="shared" si="6"/>
        <v>0.028516246307657145</v>
      </c>
      <c r="AQ23" s="7">
        <f t="shared" si="6"/>
        <v>0.055718475073313734</v>
      </c>
      <c r="AR23" s="7">
        <f t="shared" si="0"/>
        <v>0.16026124089424765</v>
      </c>
      <c r="AS23" s="7">
        <f t="shared" si="1"/>
        <v>0.12389819987585327</v>
      </c>
      <c r="AT23" s="7">
        <f t="shared" si="2"/>
        <v>0.098901098901099</v>
      </c>
      <c r="AU23" s="8">
        <f t="shared" si="7"/>
        <v>-0.003274296770352847</v>
      </c>
      <c r="AV23" s="8">
        <f t="shared" si="3"/>
        <v>0.1379779099405265</v>
      </c>
    </row>
    <row r="24" spans="1:48" ht="22.5" customHeight="1">
      <c r="A24" s="56" t="s">
        <v>0</v>
      </c>
      <c r="B24" s="9">
        <v>201.4</v>
      </c>
      <c r="C24" s="9">
        <v>56.9</v>
      </c>
      <c r="D24" s="9">
        <v>29.9</v>
      </c>
      <c r="E24" s="9">
        <v>202.5</v>
      </c>
      <c r="F24" s="9">
        <v>52.8</v>
      </c>
      <c r="G24" s="9">
        <v>31.6</v>
      </c>
      <c r="H24" s="9">
        <v>209.6</v>
      </c>
      <c r="I24" s="9">
        <v>51.4</v>
      </c>
      <c r="J24" s="9">
        <v>30.9</v>
      </c>
      <c r="K24" s="9">
        <v>207.5</v>
      </c>
      <c r="L24" s="9">
        <v>52.9</v>
      </c>
      <c r="M24" s="9">
        <v>31</v>
      </c>
      <c r="N24" s="9">
        <v>201.2</v>
      </c>
      <c r="O24" s="9">
        <v>56.3</v>
      </c>
      <c r="P24" s="9">
        <v>33.5</v>
      </c>
      <c r="Q24" s="9">
        <v>230</v>
      </c>
      <c r="R24" s="9">
        <v>58.8</v>
      </c>
      <c r="S24" s="9">
        <v>33.1</v>
      </c>
      <c r="T24" s="9">
        <v>218.4</v>
      </c>
      <c r="U24" s="9">
        <v>64.8</v>
      </c>
      <c r="V24" s="9">
        <v>34.1</v>
      </c>
      <c r="W24" s="9">
        <v>260.3</v>
      </c>
      <c r="X24" s="9">
        <v>68.4</v>
      </c>
      <c r="Y24" s="9">
        <v>33.4</v>
      </c>
      <c r="Z24" s="9">
        <v>288.1</v>
      </c>
      <c r="AA24" s="9">
        <v>67.3</v>
      </c>
      <c r="AB24" s="9">
        <v>32.3</v>
      </c>
      <c r="AC24" s="9">
        <v>301.6</v>
      </c>
      <c r="AD24" s="9">
        <v>68.5</v>
      </c>
      <c r="AE24" s="9">
        <v>31.7</v>
      </c>
      <c r="AF24" s="9">
        <v>324.1</v>
      </c>
      <c r="AG24" s="9">
        <v>71.4</v>
      </c>
      <c r="AH24" s="9">
        <v>33.2</v>
      </c>
      <c r="AI24" s="9">
        <v>324</v>
      </c>
      <c r="AJ24" s="9">
        <v>72.3</v>
      </c>
      <c r="AK24" s="9">
        <v>34.9</v>
      </c>
      <c r="AL24" s="9">
        <v>281.6</v>
      </c>
      <c r="AM24" s="9">
        <v>75.2</v>
      </c>
      <c r="AN24" s="9">
        <v>40</v>
      </c>
      <c r="AO24" s="7">
        <f t="shared" si="6"/>
        <v>-0.1308641975308641</v>
      </c>
      <c r="AP24" s="7">
        <f t="shared" si="6"/>
        <v>0.04011065006915637</v>
      </c>
      <c r="AQ24" s="7">
        <f t="shared" si="6"/>
        <v>0.14613180515759328</v>
      </c>
      <c r="AR24" s="7">
        <f t="shared" si="0"/>
        <v>0.3982125124131084</v>
      </c>
      <c r="AS24" s="7">
        <f t="shared" si="1"/>
        <v>0.3216168717047452</v>
      </c>
      <c r="AT24" s="7">
        <f t="shared" si="2"/>
        <v>0.3377926421404682</v>
      </c>
      <c r="AU24" s="8">
        <f t="shared" si="7"/>
        <v>-0.07977736549165115</v>
      </c>
      <c r="AV24" s="8">
        <f t="shared" si="3"/>
        <v>0.37682165163081205</v>
      </c>
    </row>
    <row r="25" spans="1:48" ht="22.5" customHeight="1">
      <c r="A25" s="56" t="s">
        <v>1</v>
      </c>
      <c r="B25" s="9">
        <v>142.4</v>
      </c>
      <c r="C25" s="9">
        <v>92.4</v>
      </c>
      <c r="D25" s="9">
        <v>13.1</v>
      </c>
      <c r="E25" s="9">
        <v>140.2</v>
      </c>
      <c r="F25" s="9">
        <v>92.4</v>
      </c>
      <c r="G25" s="9">
        <v>13.2</v>
      </c>
      <c r="H25" s="9">
        <v>122.7</v>
      </c>
      <c r="I25" s="9">
        <v>92.6</v>
      </c>
      <c r="J25" s="9">
        <v>14.8</v>
      </c>
      <c r="K25" s="9">
        <v>122</v>
      </c>
      <c r="L25" s="9">
        <v>102.8</v>
      </c>
      <c r="M25" s="9">
        <v>14.5</v>
      </c>
      <c r="N25" s="9">
        <v>109.6</v>
      </c>
      <c r="O25" s="9">
        <v>81.6</v>
      </c>
      <c r="P25" s="9">
        <v>13.9</v>
      </c>
      <c r="Q25" s="9">
        <v>120.8</v>
      </c>
      <c r="R25" s="9">
        <v>83.2</v>
      </c>
      <c r="S25" s="9">
        <v>13.6</v>
      </c>
      <c r="T25" s="9">
        <v>117.5</v>
      </c>
      <c r="U25" s="9">
        <v>81.1</v>
      </c>
      <c r="V25" s="9">
        <v>14</v>
      </c>
      <c r="W25" s="9">
        <v>124.1</v>
      </c>
      <c r="X25" s="9">
        <v>84.8</v>
      </c>
      <c r="Y25" s="9">
        <v>12.2</v>
      </c>
      <c r="Z25" s="9">
        <v>132.3</v>
      </c>
      <c r="AA25" s="9">
        <v>83.9</v>
      </c>
      <c r="AB25" s="9">
        <v>12.2</v>
      </c>
      <c r="AC25" s="9">
        <v>140.6</v>
      </c>
      <c r="AD25" s="9">
        <v>79.8</v>
      </c>
      <c r="AE25" s="9">
        <v>11.9</v>
      </c>
      <c r="AF25" s="9">
        <v>115.7</v>
      </c>
      <c r="AG25" s="9">
        <v>83.3</v>
      </c>
      <c r="AH25" s="9">
        <v>10.5</v>
      </c>
      <c r="AI25" s="9">
        <v>139.1</v>
      </c>
      <c r="AJ25" s="9">
        <v>80.5</v>
      </c>
      <c r="AK25" s="9">
        <v>10.5</v>
      </c>
      <c r="AL25" s="9">
        <v>118.9</v>
      </c>
      <c r="AM25" s="9">
        <v>87.3</v>
      </c>
      <c r="AN25" s="9">
        <v>10.7</v>
      </c>
      <c r="AO25" s="7">
        <f t="shared" si="6"/>
        <v>-0.14521926671459373</v>
      </c>
      <c r="AP25" s="7">
        <f t="shared" si="6"/>
        <v>0.08447204968944089</v>
      </c>
      <c r="AQ25" s="7">
        <f t="shared" si="6"/>
        <v>0.01904761904761898</v>
      </c>
      <c r="AR25" s="7">
        <f t="shared" si="0"/>
        <v>-0.1650280898876404</v>
      </c>
      <c r="AS25" s="7">
        <f t="shared" si="1"/>
        <v>-0.05519480519480524</v>
      </c>
      <c r="AT25" s="7">
        <f t="shared" si="2"/>
        <v>-0.1832061068702291</v>
      </c>
      <c r="AU25" s="8">
        <f t="shared" si="7"/>
        <v>-0.057366362451108266</v>
      </c>
      <c r="AV25" s="8">
        <f t="shared" si="3"/>
        <v>-0.12505042355788631</v>
      </c>
    </row>
    <row r="26" spans="1:48" ht="22.5" customHeight="1">
      <c r="A26" s="56" t="s">
        <v>2</v>
      </c>
      <c r="B26" s="9">
        <v>436.6</v>
      </c>
      <c r="C26" s="9">
        <v>638.6</v>
      </c>
      <c r="D26" s="9">
        <v>116.1</v>
      </c>
      <c r="E26" s="9">
        <v>427.4</v>
      </c>
      <c r="F26" s="9">
        <v>646.9</v>
      </c>
      <c r="G26" s="9">
        <v>116.6</v>
      </c>
      <c r="H26" s="9">
        <v>435</v>
      </c>
      <c r="I26" s="9">
        <v>653.3</v>
      </c>
      <c r="J26" s="9">
        <v>118.7</v>
      </c>
      <c r="K26" s="9">
        <v>428.5</v>
      </c>
      <c r="L26" s="9">
        <v>673.1</v>
      </c>
      <c r="M26" s="9">
        <v>118.2</v>
      </c>
      <c r="N26" s="9">
        <v>426.6</v>
      </c>
      <c r="O26" s="9">
        <v>675.2</v>
      </c>
      <c r="P26" s="9">
        <v>116.1</v>
      </c>
      <c r="Q26" s="9">
        <v>423.5</v>
      </c>
      <c r="R26" s="9">
        <v>679.2</v>
      </c>
      <c r="S26" s="9">
        <v>115.5</v>
      </c>
      <c r="T26" s="9">
        <v>452.9</v>
      </c>
      <c r="U26" s="9">
        <v>695.2</v>
      </c>
      <c r="V26" s="9">
        <v>117.3</v>
      </c>
      <c r="W26" s="9">
        <v>456.7</v>
      </c>
      <c r="X26" s="9">
        <v>681.6</v>
      </c>
      <c r="Y26" s="9">
        <v>118.4</v>
      </c>
      <c r="Z26" s="9">
        <v>464.8</v>
      </c>
      <c r="AA26" s="9">
        <v>688.7</v>
      </c>
      <c r="AB26" s="9">
        <v>121.7</v>
      </c>
      <c r="AC26" s="9">
        <v>467</v>
      </c>
      <c r="AD26" s="9">
        <v>687.3</v>
      </c>
      <c r="AE26" s="9">
        <v>120.4</v>
      </c>
      <c r="AF26" s="9">
        <v>470.4</v>
      </c>
      <c r="AG26" s="9">
        <v>698.6</v>
      </c>
      <c r="AH26" s="9">
        <v>121.6</v>
      </c>
      <c r="AI26" s="9">
        <v>482</v>
      </c>
      <c r="AJ26" s="9">
        <v>712.1</v>
      </c>
      <c r="AK26" s="9">
        <v>122.2</v>
      </c>
      <c r="AL26" s="9">
        <v>496.8</v>
      </c>
      <c r="AM26" s="9">
        <v>726.4</v>
      </c>
      <c r="AN26" s="9">
        <v>125.7</v>
      </c>
      <c r="AO26" s="7">
        <f t="shared" si="6"/>
        <v>0.030705394190871482</v>
      </c>
      <c r="AP26" s="7">
        <f t="shared" si="6"/>
        <v>0.020081449234657933</v>
      </c>
      <c r="AQ26" s="7">
        <f t="shared" si="6"/>
        <v>0.02864157119476274</v>
      </c>
      <c r="AR26" s="7">
        <f t="shared" si="0"/>
        <v>0.1378836463582227</v>
      </c>
      <c r="AS26" s="7">
        <f t="shared" si="1"/>
        <v>0.13748825555903532</v>
      </c>
      <c r="AT26" s="7">
        <f t="shared" si="2"/>
        <v>0.08268733850129206</v>
      </c>
      <c r="AU26" s="66">
        <f t="shared" si="7"/>
        <v>0.024766390640431624</v>
      </c>
      <c r="AV26" s="8">
        <f t="shared" si="3"/>
        <v>0.13229245362209374</v>
      </c>
    </row>
    <row r="27" spans="1:48" ht="22.5" customHeight="1">
      <c r="A27" s="56" t="s">
        <v>10</v>
      </c>
      <c r="B27" s="9">
        <v>15.8</v>
      </c>
      <c r="C27" s="9">
        <v>17.6</v>
      </c>
      <c r="D27" s="9">
        <v>4.7</v>
      </c>
      <c r="E27" s="9">
        <v>17.7</v>
      </c>
      <c r="F27" s="9">
        <v>16.2</v>
      </c>
      <c r="G27" s="9">
        <v>4.4</v>
      </c>
      <c r="H27" s="9">
        <v>20.8</v>
      </c>
      <c r="I27" s="9">
        <v>16.6</v>
      </c>
      <c r="J27" s="9">
        <v>4.3</v>
      </c>
      <c r="K27" s="9">
        <v>20.1</v>
      </c>
      <c r="L27" s="9">
        <v>16.8</v>
      </c>
      <c r="M27" s="9">
        <v>4</v>
      </c>
      <c r="N27" s="9">
        <v>21.6</v>
      </c>
      <c r="O27" s="9">
        <v>22.5</v>
      </c>
      <c r="P27" s="9">
        <v>3.8</v>
      </c>
      <c r="Q27" s="9">
        <v>18.4</v>
      </c>
      <c r="R27" s="9">
        <v>17.2</v>
      </c>
      <c r="S27" s="9">
        <v>3.7</v>
      </c>
      <c r="T27" s="9">
        <v>27.6</v>
      </c>
      <c r="U27" s="9">
        <v>16.9</v>
      </c>
      <c r="V27" s="9">
        <v>3.7</v>
      </c>
      <c r="W27" s="9">
        <v>18</v>
      </c>
      <c r="X27" s="9">
        <v>15.1</v>
      </c>
      <c r="Y27" s="9">
        <v>3.6</v>
      </c>
      <c r="Z27" s="9">
        <v>17.4</v>
      </c>
      <c r="AA27" s="9">
        <v>16.1</v>
      </c>
      <c r="AB27" s="9">
        <v>3.5</v>
      </c>
      <c r="AC27" s="9">
        <v>30.6</v>
      </c>
      <c r="AD27" s="9">
        <v>15.4</v>
      </c>
      <c r="AE27" s="9">
        <v>3.5</v>
      </c>
      <c r="AF27" s="9">
        <v>19.2</v>
      </c>
      <c r="AG27" s="9">
        <v>15.1</v>
      </c>
      <c r="AH27" s="9">
        <v>3.3</v>
      </c>
      <c r="AI27" s="9">
        <v>19.9</v>
      </c>
      <c r="AJ27" s="9">
        <v>15.3</v>
      </c>
      <c r="AK27" s="9">
        <v>2.9</v>
      </c>
      <c r="AL27" s="9">
        <v>26.5</v>
      </c>
      <c r="AM27" s="9">
        <v>16.4</v>
      </c>
      <c r="AN27" s="9">
        <v>3.6</v>
      </c>
      <c r="AO27" s="7">
        <f t="shared" si="6"/>
        <v>0.33165829145728654</v>
      </c>
      <c r="AP27" s="7">
        <f t="shared" si="6"/>
        <v>0.07189542483660127</v>
      </c>
      <c r="AQ27" s="7">
        <f t="shared" si="6"/>
        <v>0.24137931034482762</v>
      </c>
      <c r="AR27" s="7">
        <f t="shared" si="0"/>
        <v>0.6772151898734176</v>
      </c>
      <c r="AS27" s="7">
        <f t="shared" si="1"/>
        <v>-0.06818181818181834</v>
      </c>
      <c r="AT27" s="7">
        <f t="shared" si="2"/>
        <v>-0.23404255319148937</v>
      </c>
      <c r="AU27" s="8">
        <f t="shared" si="7"/>
        <v>0.22047244094488194</v>
      </c>
      <c r="AV27" s="8">
        <f t="shared" si="3"/>
        <v>0.22047244094488172</v>
      </c>
    </row>
    <row r="28" spans="1:48" ht="22.5" customHeight="1">
      <c r="A28" s="55" t="s">
        <v>11</v>
      </c>
      <c r="B28" s="9">
        <v>90.2</v>
      </c>
      <c r="C28" s="9">
        <v>126.6</v>
      </c>
      <c r="D28" s="9">
        <v>14.2</v>
      </c>
      <c r="E28" s="9">
        <v>85.9</v>
      </c>
      <c r="F28" s="9">
        <v>120.8</v>
      </c>
      <c r="G28" s="9">
        <v>13.8</v>
      </c>
      <c r="H28" s="9">
        <v>89.7</v>
      </c>
      <c r="I28" s="9">
        <v>115.1</v>
      </c>
      <c r="J28" s="9">
        <v>12.7</v>
      </c>
      <c r="K28" s="9">
        <v>90.7</v>
      </c>
      <c r="L28" s="9">
        <v>113</v>
      </c>
      <c r="M28" s="9">
        <v>11.1</v>
      </c>
      <c r="N28" s="9">
        <v>127.9</v>
      </c>
      <c r="O28" s="9">
        <v>106.1</v>
      </c>
      <c r="P28" s="9">
        <v>12.5</v>
      </c>
      <c r="Q28" s="9">
        <v>126.1</v>
      </c>
      <c r="R28" s="9">
        <v>106.1</v>
      </c>
      <c r="S28" s="9">
        <v>11.3</v>
      </c>
      <c r="T28" s="9">
        <v>134.5</v>
      </c>
      <c r="U28" s="9">
        <v>103.8</v>
      </c>
      <c r="V28" s="9">
        <v>10.1</v>
      </c>
      <c r="W28" s="9">
        <v>145.5</v>
      </c>
      <c r="X28" s="9">
        <v>99.9</v>
      </c>
      <c r="Y28" s="9">
        <v>10.9</v>
      </c>
      <c r="Z28" s="9">
        <v>134.3</v>
      </c>
      <c r="AA28" s="9">
        <v>96.3</v>
      </c>
      <c r="AB28" s="9">
        <v>7.7</v>
      </c>
      <c r="AC28" s="9">
        <v>126.4</v>
      </c>
      <c r="AD28" s="9">
        <v>94.6</v>
      </c>
      <c r="AE28" s="9">
        <v>7.6</v>
      </c>
      <c r="AF28" s="9">
        <v>142.9</v>
      </c>
      <c r="AG28" s="9">
        <v>86.1</v>
      </c>
      <c r="AH28" s="9">
        <v>9.3</v>
      </c>
      <c r="AI28" s="9">
        <v>130.3</v>
      </c>
      <c r="AJ28" s="9">
        <v>85</v>
      </c>
      <c r="AK28" s="9">
        <v>8.2</v>
      </c>
      <c r="AL28" s="9">
        <v>120</v>
      </c>
      <c r="AM28" s="9">
        <v>85.4</v>
      </c>
      <c r="AN28" s="9">
        <v>7.6</v>
      </c>
      <c r="AO28" s="7">
        <f t="shared" si="6"/>
        <v>-0.07904834996162713</v>
      </c>
      <c r="AP28" s="7">
        <f t="shared" si="6"/>
        <v>0.004705882352941337</v>
      </c>
      <c r="AQ28" s="7">
        <f t="shared" si="6"/>
        <v>-0.07317073170731703</v>
      </c>
      <c r="AR28" s="7">
        <f t="shared" si="0"/>
        <v>0.33037694013303764</v>
      </c>
      <c r="AS28" s="7">
        <f t="shared" si="1"/>
        <v>-0.3254344391785149</v>
      </c>
      <c r="AT28" s="7">
        <f t="shared" si="2"/>
        <v>-0.46478873239436624</v>
      </c>
      <c r="AU28" s="8">
        <f t="shared" si="7"/>
        <v>-0.046979865771812124</v>
      </c>
      <c r="AV28" s="8">
        <f t="shared" si="3"/>
        <v>-0.07792207792207795</v>
      </c>
    </row>
    <row r="29" spans="1:48" ht="22.5" customHeight="1">
      <c r="A29" s="57" t="s">
        <v>56</v>
      </c>
      <c r="B29" s="1">
        <v>179.3</v>
      </c>
      <c r="C29" s="1">
        <v>190.8</v>
      </c>
      <c r="D29" s="1">
        <v>32.4</v>
      </c>
      <c r="E29" s="1">
        <v>179</v>
      </c>
      <c r="F29" s="1">
        <v>192.7</v>
      </c>
      <c r="G29" s="1">
        <v>32.6</v>
      </c>
      <c r="H29" s="1">
        <v>174.4</v>
      </c>
      <c r="I29" s="1">
        <v>193.2</v>
      </c>
      <c r="J29" s="1">
        <v>32.7</v>
      </c>
      <c r="K29" s="1">
        <v>174.8</v>
      </c>
      <c r="L29" s="1">
        <v>188.3</v>
      </c>
      <c r="M29" s="1">
        <v>32.4</v>
      </c>
      <c r="N29" s="1">
        <v>175</v>
      </c>
      <c r="O29" s="1">
        <v>188.7</v>
      </c>
      <c r="P29" s="1">
        <v>32.2</v>
      </c>
      <c r="Q29" s="1">
        <v>176.1</v>
      </c>
      <c r="R29" s="1">
        <v>190.3</v>
      </c>
      <c r="S29" s="1">
        <v>32.3</v>
      </c>
      <c r="T29" s="1">
        <v>177.1</v>
      </c>
      <c r="U29" s="1">
        <v>190.8</v>
      </c>
      <c r="V29" s="1">
        <v>31.4</v>
      </c>
      <c r="W29" s="1">
        <v>180.7</v>
      </c>
      <c r="X29" s="1">
        <v>194.6</v>
      </c>
      <c r="Y29" s="1">
        <v>31.6</v>
      </c>
      <c r="Z29" s="1">
        <v>185.4</v>
      </c>
      <c r="AA29" s="1">
        <v>196.6</v>
      </c>
      <c r="AB29" s="1">
        <v>31.8</v>
      </c>
      <c r="AC29" s="1">
        <v>184.5</v>
      </c>
      <c r="AD29" s="1">
        <v>197.1</v>
      </c>
      <c r="AE29" s="1">
        <v>31.7</v>
      </c>
      <c r="AF29" s="1">
        <v>186.2</v>
      </c>
      <c r="AG29" s="1">
        <v>199.6</v>
      </c>
      <c r="AH29" s="1">
        <v>31.7</v>
      </c>
      <c r="AI29" s="1">
        <v>189.9</v>
      </c>
      <c r="AJ29" s="1">
        <v>202.9</v>
      </c>
      <c r="AK29" s="1">
        <v>32.1</v>
      </c>
      <c r="AL29" s="1">
        <v>193.1</v>
      </c>
      <c r="AM29" s="1">
        <v>204.3</v>
      </c>
      <c r="AN29" s="1">
        <v>32.3</v>
      </c>
      <c r="AO29" s="2">
        <f t="shared" si="6"/>
        <v>0.01685097419694559</v>
      </c>
      <c r="AP29" s="2">
        <f t="shared" si="6"/>
        <v>0.00689995071463767</v>
      </c>
      <c r="AQ29" s="2">
        <f t="shared" si="6"/>
        <v>0.006230529595015355</v>
      </c>
      <c r="AR29" s="2">
        <f t="shared" si="0"/>
        <v>0.0769659788064696</v>
      </c>
      <c r="AS29" s="2">
        <f t="shared" si="1"/>
        <v>0.070754716981132</v>
      </c>
      <c r="AT29" s="2">
        <f t="shared" si="2"/>
        <v>-0.0030864197530864335</v>
      </c>
      <c r="AU29" s="3">
        <f t="shared" si="7"/>
        <v>0.011296775711932217</v>
      </c>
      <c r="AV29" s="3">
        <f t="shared" si="3"/>
        <v>0.06757763975155284</v>
      </c>
    </row>
    <row r="30" spans="1:48" ht="22.5" customHeight="1">
      <c r="A30" s="58" t="s">
        <v>12</v>
      </c>
      <c r="B30" s="1">
        <v>36.2</v>
      </c>
      <c r="C30" s="1">
        <v>72.6</v>
      </c>
      <c r="D30" s="1">
        <v>12.7</v>
      </c>
      <c r="E30" s="1">
        <v>37.1</v>
      </c>
      <c r="F30" s="1">
        <v>72.9</v>
      </c>
      <c r="G30" s="1">
        <v>12.6</v>
      </c>
      <c r="H30" s="1">
        <v>37.3</v>
      </c>
      <c r="I30" s="1">
        <v>72.3</v>
      </c>
      <c r="J30" s="1">
        <v>12.7</v>
      </c>
      <c r="K30" s="1">
        <v>36.8</v>
      </c>
      <c r="L30" s="1">
        <v>72.3</v>
      </c>
      <c r="M30" s="1">
        <v>12.6</v>
      </c>
      <c r="N30" s="1">
        <v>36.6</v>
      </c>
      <c r="O30" s="1">
        <v>72.2</v>
      </c>
      <c r="P30" s="1">
        <v>12.6</v>
      </c>
      <c r="Q30" s="1">
        <v>37</v>
      </c>
      <c r="R30" s="1">
        <v>72.6</v>
      </c>
      <c r="S30" s="1">
        <v>12.7</v>
      </c>
      <c r="T30" s="1">
        <v>36.4</v>
      </c>
      <c r="U30" s="1">
        <v>71.5</v>
      </c>
      <c r="V30" s="1">
        <v>13.1</v>
      </c>
      <c r="W30" s="1">
        <v>36.9</v>
      </c>
      <c r="X30" s="1">
        <v>71.6</v>
      </c>
      <c r="Y30" s="1">
        <v>13.1</v>
      </c>
      <c r="Z30" s="1">
        <v>36.3</v>
      </c>
      <c r="AA30" s="1">
        <v>72</v>
      </c>
      <c r="AB30" s="1">
        <v>13.4</v>
      </c>
      <c r="AC30" s="1">
        <v>36.8</v>
      </c>
      <c r="AD30" s="1">
        <v>70.9</v>
      </c>
      <c r="AE30" s="1">
        <v>13.3</v>
      </c>
      <c r="AF30" s="1">
        <v>37.1</v>
      </c>
      <c r="AG30" s="1">
        <v>71.1</v>
      </c>
      <c r="AH30" s="1">
        <v>13.4</v>
      </c>
      <c r="AI30" s="1">
        <v>37.4</v>
      </c>
      <c r="AJ30" s="1">
        <v>70.7</v>
      </c>
      <c r="AK30" s="1">
        <v>13.4</v>
      </c>
      <c r="AL30" s="1">
        <v>37.6</v>
      </c>
      <c r="AM30" s="1">
        <v>68.4</v>
      </c>
      <c r="AN30" s="1">
        <v>12.4</v>
      </c>
      <c r="AO30" s="2">
        <f t="shared" si="6"/>
        <v>0.005347593582887722</v>
      </c>
      <c r="AP30" s="2">
        <f t="shared" si="6"/>
        <v>-0.032531824611032545</v>
      </c>
      <c r="AQ30" s="2">
        <f t="shared" si="6"/>
        <v>-0.07462686567164178</v>
      </c>
      <c r="AR30" s="2">
        <f t="shared" si="0"/>
        <v>0.03867403314917128</v>
      </c>
      <c r="AS30" s="2">
        <f t="shared" si="1"/>
        <v>-0.057851239669421295</v>
      </c>
      <c r="AT30" s="2">
        <f t="shared" si="2"/>
        <v>-0.023622047244094446</v>
      </c>
      <c r="AU30" s="3">
        <f t="shared" si="7"/>
        <v>-0.02551440329218102</v>
      </c>
      <c r="AV30" s="3">
        <f t="shared" si="3"/>
        <v>-0.02551440329218102</v>
      </c>
    </row>
    <row r="31" spans="1:48" ht="22.5" customHeight="1">
      <c r="A31" s="59" t="s">
        <v>13</v>
      </c>
      <c r="B31" s="1">
        <v>14.2</v>
      </c>
      <c r="C31" s="1">
        <v>17.2</v>
      </c>
      <c r="D31" s="1">
        <v>3.4</v>
      </c>
      <c r="E31" s="1">
        <v>14.1</v>
      </c>
      <c r="F31" s="1">
        <v>17.6</v>
      </c>
      <c r="G31" s="1">
        <v>3.7</v>
      </c>
      <c r="H31" s="1">
        <v>14.2</v>
      </c>
      <c r="I31" s="1">
        <v>17.4</v>
      </c>
      <c r="J31" s="1">
        <v>3.7</v>
      </c>
      <c r="K31" s="1">
        <v>14.1</v>
      </c>
      <c r="L31" s="1">
        <v>17.8</v>
      </c>
      <c r="M31" s="1">
        <v>3.6</v>
      </c>
      <c r="N31" s="1">
        <v>14.2</v>
      </c>
      <c r="O31" s="1">
        <v>17.7</v>
      </c>
      <c r="P31" s="1">
        <v>3.7</v>
      </c>
      <c r="Q31" s="1">
        <v>14.2</v>
      </c>
      <c r="R31" s="1">
        <v>17.7</v>
      </c>
      <c r="S31" s="1">
        <v>3.8</v>
      </c>
      <c r="T31" s="1">
        <v>14.5</v>
      </c>
      <c r="U31" s="1">
        <v>18.2</v>
      </c>
      <c r="V31" s="1">
        <v>3.7</v>
      </c>
      <c r="W31" s="1">
        <v>14.4</v>
      </c>
      <c r="X31" s="1">
        <v>18.2</v>
      </c>
      <c r="Y31" s="1">
        <v>3.7</v>
      </c>
      <c r="Z31" s="1">
        <v>14.3</v>
      </c>
      <c r="AA31" s="1">
        <v>18.2</v>
      </c>
      <c r="AB31" s="1">
        <v>3.8</v>
      </c>
      <c r="AC31" s="1">
        <v>14.1</v>
      </c>
      <c r="AD31" s="1">
        <v>18.9</v>
      </c>
      <c r="AE31" s="1">
        <v>3.6</v>
      </c>
      <c r="AF31" s="1">
        <v>14.1</v>
      </c>
      <c r="AG31" s="1">
        <v>18.8</v>
      </c>
      <c r="AH31" s="1">
        <v>3.8</v>
      </c>
      <c r="AI31" s="1">
        <v>14.4</v>
      </c>
      <c r="AJ31" s="1">
        <v>18.8</v>
      </c>
      <c r="AK31" s="1">
        <v>4.1</v>
      </c>
      <c r="AL31" s="1">
        <v>14.4</v>
      </c>
      <c r="AM31" s="1">
        <v>19.3</v>
      </c>
      <c r="AN31" s="1">
        <v>4.1</v>
      </c>
      <c r="AO31" s="2">
        <f t="shared" si="6"/>
        <v>0</v>
      </c>
      <c r="AP31" s="2">
        <f t="shared" si="6"/>
        <v>0.02659574468085113</v>
      </c>
      <c r="AQ31" s="2">
        <f t="shared" si="6"/>
        <v>0</v>
      </c>
      <c r="AR31" s="2">
        <f t="shared" si="0"/>
        <v>0.014084507042253502</v>
      </c>
      <c r="AS31" s="2">
        <f t="shared" si="1"/>
        <v>0.12209302325581395</v>
      </c>
      <c r="AT31" s="2">
        <f t="shared" si="2"/>
        <v>0.2058823529411764</v>
      </c>
      <c r="AU31" s="3">
        <f t="shared" si="7"/>
        <v>0.013404825737265424</v>
      </c>
      <c r="AV31" s="3">
        <f t="shared" si="3"/>
        <v>0.08620689655172442</v>
      </c>
    </row>
    <row r="32" spans="1:48" ht="22.5" customHeight="1">
      <c r="A32" s="60" t="s">
        <v>57</v>
      </c>
      <c r="B32" s="12">
        <v>0.748</v>
      </c>
      <c r="C32" s="12">
        <v>0.796</v>
      </c>
      <c r="D32" s="12">
        <v>0.781</v>
      </c>
      <c r="E32" s="12">
        <v>0.757</v>
      </c>
      <c r="F32" s="12">
        <v>0.8</v>
      </c>
      <c r="G32" s="12">
        <v>0.787</v>
      </c>
      <c r="H32" s="12">
        <v>0.773</v>
      </c>
      <c r="I32" s="12">
        <v>0.804</v>
      </c>
      <c r="J32" s="12">
        <v>0.787</v>
      </c>
      <c r="K32" s="12">
        <v>0.793</v>
      </c>
      <c r="L32" s="12">
        <v>0.795</v>
      </c>
      <c r="M32" s="12">
        <v>0.799</v>
      </c>
      <c r="N32" s="12">
        <v>0.79</v>
      </c>
      <c r="O32" s="12">
        <v>0.796</v>
      </c>
      <c r="P32" s="12">
        <v>0.785</v>
      </c>
      <c r="Q32" s="12">
        <v>0.803</v>
      </c>
      <c r="R32" s="12">
        <v>0.804</v>
      </c>
      <c r="S32" s="12">
        <v>0.798</v>
      </c>
      <c r="T32" s="12">
        <v>0.77</v>
      </c>
      <c r="U32" s="12">
        <v>0.814</v>
      </c>
      <c r="V32" s="12">
        <v>0.778</v>
      </c>
      <c r="W32" s="12">
        <v>0.738</v>
      </c>
      <c r="X32" s="12">
        <v>0.789</v>
      </c>
      <c r="Y32" s="12">
        <v>0.778</v>
      </c>
      <c r="Z32" s="12">
        <v>0.713</v>
      </c>
      <c r="AA32" s="12">
        <v>0.793</v>
      </c>
      <c r="AB32" s="12">
        <v>0.781</v>
      </c>
      <c r="AC32" s="12">
        <v>0.725</v>
      </c>
      <c r="AD32" s="12">
        <v>0.8</v>
      </c>
      <c r="AE32" s="12">
        <v>0.81</v>
      </c>
      <c r="AF32" s="12">
        <v>0.729</v>
      </c>
      <c r="AG32" s="12">
        <v>0.799</v>
      </c>
      <c r="AH32" s="12">
        <v>0.805</v>
      </c>
      <c r="AI32" s="12">
        <v>0.715</v>
      </c>
      <c r="AJ32" s="12">
        <v>0.789</v>
      </c>
      <c r="AK32" s="12">
        <v>0.809</v>
      </c>
      <c r="AL32" s="12">
        <v>0.741</v>
      </c>
      <c r="AM32" s="12">
        <v>0.767</v>
      </c>
      <c r="AN32" s="12">
        <v>0.787</v>
      </c>
      <c r="AO32" s="5">
        <f t="shared" si="6"/>
        <v>0.036363636363636376</v>
      </c>
      <c r="AP32" s="5">
        <f t="shared" si="6"/>
        <v>-0.027883396704689534</v>
      </c>
      <c r="AQ32" s="5">
        <f t="shared" si="6"/>
        <v>-0.027194066749072987</v>
      </c>
      <c r="AR32" s="5">
        <f t="shared" si="0"/>
        <v>-0.009358288770053513</v>
      </c>
      <c r="AS32" s="5">
        <f t="shared" si="1"/>
        <v>-0.03643216080402012</v>
      </c>
      <c r="AT32" s="5">
        <f t="shared" si="2"/>
        <v>0.007682458386683688</v>
      </c>
      <c r="AU32" s="6">
        <v>0.0013245033112583293</v>
      </c>
      <c r="AV32" s="6">
        <v>-0.02199223803363526</v>
      </c>
    </row>
    <row r="33" spans="1:48" ht="22.5" customHeight="1">
      <c r="A33" s="57" t="s">
        <v>58</v>
      </c>
      <c r="B33" s="15">
        <v>0.161</v>
      </c>
      <c r="C33" s="15">
        <v>0.227</v>
      </c>
      <c r="D33" s="15">
        <v>0.191</v>
      </c>
      <c r="E33" s="15">
        <v>0.167</v>
      </c>
      <c r="F33" s="15">
        <v>0.227</v>
      </c>
      <c r="G33" s="15">
        <v>0.175</v>
      </c>
      <c r="H33" s="15">
        <v>0.17</v>
      </c>
      <c r="I33" s="15">
        <v>0.225</v>
      </c>
      <c r="J33" s="15">
        <v>0.179</v>
      </c>
      <c r="K33" s="15">
        <v>0.156</v>
      </c>
      <c r="L33" s="15">
        <v>0.223</v>
      </c>
      <c r="M33" s="15">
        <v>0.161</v>
      </c>
      <c r="N33" s="15">
        <v>0.156</v>
      </c>
      <c r="O33" s="15">
        <v>0.22</v>
      </c>
      <c r="P33" s="15">
        <v>0.159</v>
      </c>
      <c r="Q33" s="15">
        <v>0.145</v>
      </c>
      <c r="R33" s="15">
        <v>0.227</v>
      </c>
      <c r="S33" s="15">
        <v>0.145</v>
      </c>
      <c r="T33" s="15">
        <v>0.145</v>
      </c>
      <c r="U33" s="15">
        <v>0.211</v>
      </c>
      <c r="V33" s="15">
        <v>0.157</v>
      </c>
      <c r="W33" s="15">
        <v>0.148</v>
      </c>
      <c r="X33" s="15">
        <v>0.203</v>
      </c>
      <c r="Y33" s="15">
        <v>0.159</v>
      </c>
      <c r="Z33" s="15">
        <v>0.152</v>
      </c>
      <c r="AA33" s="15">
        <v>0.21</v>
      </c>
      <c r="AB33" s="15">
        <v>0.155</v>
      </c>
      <c r="AC33" s="15">
        <v>0.137</v>
      </c>
      <c r="AD33" s="15">
        <v>0.206</v>
      </c>
      <c r="AE33" s="15">
        <v>0.151</v>
      </c>
      <c r="AF33" s="15">
        <v>0.134</v>
      </c>
      <c r="AG33" s="15">
        <v>0.203</v>
      </c>
      <c r="AH33" s="15">
        <v>0.153</v>
      </c>
      <c r="AI33" s="15">
        <v>0.142</v>
      </c>
      <c r="AJ33" s="15">
        <v>0.208</v>
      </c>
      <c r="AK33" s="15">
        <v>0.158</v>
      </c>
      <c r="AL33" s="15">
        <v>0.144</v>
      </c>
      <c r="AM33" s="15">
        <v>0.233</v>
      </c>
      <c r="AN33" s="15">
        <v>0.176</v>
      </c>
      <c r="AO33" s="2">
        <f t="shared" si="6"/>
        <v>0.014084507042253502</v>
      </c>
      <c r="AP33" s="2">
        <f t="shared" si="6"/>
        <v>0.12019230769230771</v>
      </c>
      <c r="AQ33" s="2">
        <f t="shared" si="6"/>
        <v>0.11392405063291133</v>
      </c>
      <c r="AR33" s="2">
        <f t="shared" si="0"/>
        <v>-0.10559006211180133</v>
      </c>
      <c r="AS33" s="2">
        <f t="shared" si="1"/>
        <v>0.026431718061673992</v>
      </c>
      <c r="AT33" s="2">
        <f t="shared" si="2"/>
        <v>-0.07853403141361259</v>
      </c>
      <c r="AU33" s="3">
        <v>0.07909604519774027</v>
      </c>
      <c r="AV33" s="3">
        <v>-0.025510204081632626</v>
      </c>
    </row>
    <row r="34" spans="1:48" ht="22.5" customHeight="1">
      <c r="A34" s="61" t="s">
        <v>59</v>
      </c>
      <c r="B34" s="15">
        <v>0.163</v>
      </c>
      <c r="C34" s="15">
        <v>0.179</v>
      </c>
      <c r="D34" s="15">
        <v>0.181</v>
      </c>
      <c r="E34" s="29"/>
      <c r="F34" s="29"/>
      <c r="G34" s="29"/>
      <c r="H34" s="29"/>
      <c r="I34" s="29"/>
      <c r="J34" s="29"/>
      <c r="K34" s="15">
        <v>0.165</v>
      </c>
      <c r="L34" s="15">
        <v>0.176</v>
      </c>
      <c r="M34" s="15">
        <v>0.178</v>
      </c>
      <c r="N34" s="29"/>
      <c r="O34" s="29"/>
      <c r="P34" s="29"/>
      <c r="Q34" s="29"/>
      <c r="R34" s="29"/>
      <c r="S34" s="29"/>
      <c r="T34" s="15">
        <v>0.161</v>
      </c>
      <c r="U34" s="15">
        <v>0.175</v>
      </c>
      <c r="V34" s="15">
        <v>0.177</v>
      </c>
      <c r="W34" s="29"/>
      <c r="X34" s="29"/>
      <c r="Y34" s="29"/>
      <c r="Z34" s="29"/>
      <c r="AA34" s="29"/>
      <c r="AB34" s="29"/>
      <c r="AC34" s="15">
        <v>0.166</v>
      </c>
      <c r="AD34" s="15">
        <v>0.181</v>
      </c>
      <c r="AE34" s="15">
        <v>0.179</v>
      </c>
      <c r="AF34" s="29"/>
      <c r="AG34" s="29"/>
      <c r="AH34" s="29"/>
      <c r="AI34" s="29"/>
      <c r="AJ34" s="29"/>
      <c r="AK34" s="29"/>
      <c r="AL34" s="15">
        <v>0.164</v>
      </c>
      <c r="AM34" s="15">
        <v>0.181</v>
      </c>
      <c r="AN34" s="15">
        <v>0.174</v>
      </c>
      <c r="AO34" s="68"/>
      <c r="AP34" s="68"/>
      <c r="AQ34" s="68"/>
      <c r="AR34" s="68"/>
      <c r="AS34" s="68"/>
      <c r="AT34" s="68"/>
      <c r="AU34" s="69"/>
      <c r="AV34" s="69"/>
    </row>
    <row r="35" spans="1:48" ht="22.5" customHeight="1">
      <c r="A35" s="16" t="s">
        <v>20</v>
      </c>
      <c r="B35" s="15">
        <v>0.151</v>
      </c>
      <c r="C35" s="15">
        <v>0.168</v>
      </c>
      <c r="D35" s="15">
        <v>0.17</v>
      </c>
      <c r="E35" s="29"/>
      <c r="F35" s="29"/>
      <c r="G35" s="29"/>
      <c r="H35" s="29"/>
      <c r="I35" s="29"/>
      <c r="J35" s="29"/>
      <c r="K35" s="15">
        <v>0.154</v>
      </c>
      <c r="L35" s="15">
        <v>0.165</v>
      </c>
      <c r="M35" s="15">
        <v>0.166</v>
      </c>
      <c r="N35" s="29"/>
      <c r="O35" s="29"/>
      <c r="P35" s="29"/>
      <c r="Q35" s="29"/>
      <c r="R35" s="29"/>
      <c r="S35" s="29"/>
      <c r="T35" s="15">
        <v>0.15</v>
      </c>
      <c r="U35" s="15">
        <v>0.163</v>
      </c>
      <c r="V35" s="15">
        <v>0.166</v>
      </c>
      <c r="W35" s="29"/>
      <c r="X35" s="29"/>
      <c r="Y35" s="29"/>
      <c r="Z35" s="29"/>
      <c r="AA35" s="29"/>
      <c r="AB35" s="29"/>
      <c r="AC35" s="15">
        <v>0.155</v>
      </c>
      <c r="AD35" s="15">
        <v>0.17</v>
      </c>
      <c r="AE35" s="15">
        <v>0.167</v>
      </c>
      <c r="AF35" s="29"/>
      <c r="AG35" s="29"/>
      <c r="AH35" s="29"/>
      <c r="AI35" s="29"/>
      <c r="AJ35" s="29"/>
      <c r="AK35" s="29"/>
      <c r="AL35" s="15">
        <v>0.153</v>
      </c>
      <c r="AM35" s="15">
        <v>0.169</v>
      </c>
      <c r="AN35" s="15">
        <v>0.162</v>
      </c>
      <c r="AO35" s="13"/>
      <c r="AP35" s="13"/>
      <c r="AQ35" s="13"/>
      <c r="AR35" s="13"/>
      <c r="AS35" s="13"/>
      <c r="AT35" s="13"/>
      <c r="AU35" s="17"/>
      <c r="AV35" s="17"/>
    </row>
    <row r="36" spans="1:48" ht="22.5" customHeight="1">
      <c r="A36" s="16" t="s">
        <v>23</v>
      </c>
      <c r="B36" s="15">
        <v>0.131</v>
      </c>
      <c r="C36" s="15">
        <v>0.151</v>
      </c>
      <c r="D36" s="15">
        <v>0.154</v>
      </c>
      <c r="E36" s="29"/>
      <c r="F36" s="29"/>
      <c r="G36" s="29"/>
      <c r="H36" s="29"/>
      <c r="I36" s="29"/>
      <c r="J36" s="29"/>
      <c r="K36" s="15">
        <v>0.134</v>
      </c>
      <c r="L36" s="15">
        <v>0.148</v>
      </c>
      <c r="M36" s="15">
        <v>0.151</v>
      </c>
      <c r="N36" s="29"/>
      <c r="O36" s="29"/>
      <c r="P36" s="29"/>
      <c r="Q36" s="29"/>
      <c r="R36" s="29"/>
      <c r="S36" s="29"/>
      <c r="T36" s="22">
        <v>0.131</v>
      </c>
      <c r="U36" s="22">
        <v>0.147</v>
      </c>
      <c r="V36" s="22">
        <v>0.15</v>
      </c>
      <c r="W36" s="29"/>
      <c r="X36" s="29"/>
      <c r="Y36" s="29"/>
      <c r="Z36" s="29"/>
      <c r="AA36" s="29"/>
      <c r="AB36" s="29"/>
      <c r="AC36" s="22">
        <v>0.136</v>
      </c>
      <c r="AD36" s="22">
        <v>0.153</v>
      </c>
      <c r="AE36" s="22">
        <v>0.152</v>
      </c>
      <c r="AF36" s="29"/>
      <c r="AG36" s="29"/>
      <c r="AH36" s="29"/>
      <c r="AI36" s="29"/>
      <c r="AJ36" s="29"/>
      <c r="AK36" s="29"/>
      <c r="AL36" s="22">
        <v>0.134</v>
      </c>
      <c r="AM36" s="22">
        <v>0.152</v>
      </c>
      <c r="AN36" s="22">
        <v>0.147</v>
      </c>
      <c r="AO36" s="13"/>
      <c r="AP36" s="13"/>
      <c r="AQ36" s="13"/>
      <c r="AR36" s="45"/>
      <c r="AS36" s="13"/>
      <c r="AT36" s="13"/>
      <c r="AU36" s="17"/>
      <c r="AV36" s="17"/>
    </row>
    <row r="37" spans="1:48" ht="12" customHeight="1">
      <c r="A37" s="46"/>
      <c r="B37" s="30"/>
      <c r="C37" s="30"/>
      <c r="D37" s="30"/>
      <c r="E37" s="30"/>
      <c r="F37" s="30"/>
      <c r="G37" s="30"/>
      <c r="H37" s="30"/>
      <c r="I37" s="30"/>
      <c r="J37" s="30"/>
      <c r="K37" s="30"/>
      <c r="L37" s="30"/>
      <c r="M37" s="31"/>
      <c r="N37" s="30"/>
      <c r="O37" s="30"/>
      <c r="P37" s="30"/>
      <c r="Q37" s="30"/>
      <c r="R37" s="30"/>
      <c r="S37" s="30"/>
      <c r="T37" s="63"/>
      <c r="U37" s="63"/>
      <c r="V37" s="64"/>
      <c r="W37" s="30"/>
      <c r="X37" s="30"/>
      <c r="Y37" s="30"/>
      <c r="Z37" s="30"/>
      <c r="AA37" s="30"/>
      <c r="AB37" s="30"/>
      <c r="AC37" s="30"/>
      <c r="AD37" s="30"/>
      <c r="AE37" s="31"/>
      <c r="AF37" s="30"/>
      <c r="AG37" s="30"/>
      <c r="AH37" s="30"/>
      <c r="AI37" s="30"/>
      <c r="AJ37" s="30"/>
      <c r="AK37" s="30"/>
      <c r="AL37" s="30"/>
      <c r="AM37" s="30"/>
      <c r="AN37" s="31"/>
      <c r="AO37" s="13"/>
      <c r="AP37" s="13"/>
      <c r="AQ37" s="13"/>
      <c r="AR37" s="13"/>
      <c r="AS37" s="13"/>
      <c r="AT37" s="13"/>
      <c r="AU37" s="17"/>
      <c r="AV37" s="17"/>
    </row>
    <row r="38" spans="1:48" ht="22.5" customHeight="1">
      <c r="A38" s="16" t="s">
        <v>27</v>
      </c>
      <c r="B38" s="24"/>
      <c r="C38" s="25"/>
      <c r="D38" s="26"/>
      <c r="E38" s="24"/>
      <c r="F38" s="25"/>
      <c r="G38" s="25"/>
      <c r="H38" s="25"/>
      <c r="I38" s="25"/>
      <c r="J38" s="26"/>
      <c r="K38" s="40"/>
      <c r="L38" s="62"/>
      <c r="M38" s="23"/>
      <c r="N38" s="24"/>
      <c r="O38" s="25"/>
      <c r="P38" s="25"/>
      <c r="Q38" s="25"/>
      <c r="R38" s="25"/>
      <c r="S38" s="26"/>
      <c r="T38" s="40"/>
      <c r="U38" s="62"/>
      <c r="V38" s="23"/>
      <c r="W38" s="24"/>
      <c r="X38" s="25"/>
      <c r="Y38" s="25"/>
      <c r="Z38" s="25"/>
      <c r="AA38" s="25"/>
      <c r="AB38" s="26"/>
      <c r="AC38" s="40"/>
      <c r="AD38" s="62"/>
      <c r="AE38" s="23"/>
      <c r="AF38" s="24"/>
      <c r="AG38" s="25"/>
      <c r="AH38" s="25"/>
      <c r="AI38" s="25"/>
      <c r="AJ38" s="25"/>
      <c r="AK38" s="26"/>
      <c r="AL38" s="70"/>
      <c r="AM38" s="70"/>
      <c r="AN38" s="70"/>
      <c r="AO38" s="13"/>
      <c r="AP38" s="13"/>
      <c r="AQ38" s="45"/>
      <c r="AR38" s="13"/>
      <c r="AS38" s="13"/>
      <c r="AT38" s="13"/>
      <c r="AU38" s="17"/>
      <c r="AV38" s="17"/>
    </row>
    <row r="39" spans="1:48" ht="22.5" customHeight="1">
      <c r="A39" s="16" t="s">
        <v>28</v>
      </c>
      <c r="B39" s="20">
        <v>20</v>
      </c>
      <c r="C39" s="20">
        <v>31</v>
      </c>
      <c r="D39" s="20">
        <v>8</v>
      </c>
      <c r="E39" s="42"/>
      <c r="F39" s="21"/>
      <c r="G39" s="21"/>
      <c r="H39" s="21"/>
      <c r="I39" s="21"/>
      <c r="J39" s="43"/>
      <c r="K39" s="20">
        <v>20</v>
      </c>
      <c r="L39" s="20">
        <v>31</v>
      </c>
      <c r="M39" s="20">
        <v>8</v>
      </c>
      <c r="N39" s="42"/>
      <c r="O39" s="21"/>
      <c r="P39" s="21"/>
      <c r="Q39" s="21"/>
      <c r="R39" s="21"/>
      <c r="S39" s="43"/>
      <c r="T39" s="65">
        <v>20</v>
      </c>
      <c r="U39" s="65">
        <v>32</v>
      </c>
      <c r="V39" s="65">
        <v>8</v>
      </c>
      <c r="W39" s="42"/>
      <c r="X39" s="21"/>
      <c r="Y39" s="21"/>
      <c r="Z39" s="21"/>
      <c r="AA39" s="21"/>
      <c r="AB39" s="43"/>
      <c r="AC39" s="20">
        <v>21</v>
      </c>
      <c r="AD39" s="20">
        <v>31</v>
      </c>
      <c r="AE39" s="20">
        <v>8</v>
      </c>
      <c r="AF39" s="42"/>
      <c r="AG39" s="21"/>
      <c r="AH39" s="21"/>
      <c r="AI39" s="21"/>
      <c r="AJ39" s="21"/>
      <c r="AK39" s="43"/>
      <c r="AL39" s="20">
        <v>22</v>
      </c>
      <c r="AM39" s="20">
        <v>31</v>
      </c>
      <c r="AN39" s="20">
        <v>8</v>
      </c>
      <c r="AO39" s="13"/>
      <c r="AP39" s="13"/>
      <c r="AQ39" s="44"/>
      <c r="AR39" s="13"/>
      <c r="AS39" s="13"/>
      <c r="AT39" s="13"/>
      <c r="AU39" s="17"/>
      <c r="AV39" s="17"/>
    </row>
    <row r="40" spans="1:48" ht="22.5" customHeight="1">
      <c r="A40" s="16" t="s">
        <v>29</v>
      </c>
      <c r="B40" s="18">
        <v>0.456</v>
      </c>
      <c r="C40" s="18">
        <v>0.463</v>
      </c>
      <c r="D40" s="18">
        <v>0.081</v>
      </c>
      <c r="E40" s="27"/>
      <c r="F40" s="28"/>
      <c r="G40" s="28"/>
      <c r="H40" s="28"/>
      <c r="I40" s="28"/>
      <c r="J40" s="41"/>
      <c r="K40" s="18">
        <v>0.4496463253806498</v>
      </c>
      <c r="L40" s="18">
        <v>0.46996762978060186</v>
      </c>
      <c r="M40" s="18">
        <v>0.08035607241337969</v>
      </c>
      <c r="N40" s="27"/>
      <c r="O40" s="28"/>
      <c r="P40" s="28"/>
      <c r="Q40" s="28"/>
      <c r="R40" s="28"/>
      <c r="S40" s="41"/>
      <c r="T40" s="18">
        <v>0.462</v>
      </c>
      <c r="U40" s="18">
        <v>0.459</v>
      </c>
      <c r="V40" s="18">
        <v>0.079</v>
      </c>
      <c r="W40" s="27"/>
      <c r="X40" s="28"/>
      <c r="Y40" s="28"/>
      <c r="Z40" s="28"/>
      <c r="AA40" s="28"/>
      <c r="AB40" s="41"/>
      <c r="AC40" s="18">
        <v>0.48481719229695786</v>
      </c>
      <c r="AD40" s="18">
        <v>0.43932458833379845</v>
      </c>
      <c r="AE40" s="18">
        <v>0.07585821936924365</v>
      </c>
      <c r="AF40" s="27"/>
      <c r="AG40" s="28"/>
      <c r="AH40" s="28"/>
      <c r="AI40" s="28"/>
      <c r="AJ40" s="28"/>
      <c r="AK40" s="41"/>
      <c r="AL40" s="18">
        <v>0.48</v>
      </c>
      <c r="AM40" s="18">
        <v>0.442</v>
      </c>
      <c r="AN40" s="18">
        <v>0.078</v>
      </c>
      <c r="AO40" s="13"/>
      <c r="AP40" s="44"/>
      <c r="AQ40" s="44"/>
      <c r="AR40" s="44"/>
      <c r="AS40" s="44"/>
      <c r="AT40" s="44"/>
      <c r="AU40" s="17"/>
      <c r="AV40" s="17"/>
    </row>
    <row r="41" spans="1:55" ht="15">
      <c r="A41" s="34"/>
      <c r="E41" s="39"/>
      <c r="F41" s="39"/>
      <c r="G41" s="39"/>
      <c r="H41"/>
      <c r="I41"/>
      <c r="J41"/>
      <c r="K41"/>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row>
    <row r="42" spans="1:44" ht="32.25" customHeight="1">
      <c r="A42" s="74" t="s">
        <v>35</v>
      </c>
      <c r="B42" s="74"/>
      <c r="C42" s="74"/>
      <c r="D42" s="74"/>
      <c r="Q42"/>
      <c r="R42"/>
      <c r="S42"/>
      <c r="T42"/>
      <c r="U42"/>
      <c r="V42"/>
      <c r="W42"/>
      <c r="X42"/>
      <c r="Y42"/>
      <c r="Z42"/>
      <c r="AA42"/>
      <c r="AB42"/>
      <c r="AC42"/>
      <c r="AD42"/>
      <c r="AE42"/>
      <c r="AF42"/>
      <c r="AG42"/>
      <c r="AH42"/>
      <c r="AI42"/>
      <c r="AJ42"/>
      <c r="AK42"/>
      <c r="AL42"/>
      <c r="AM42"/>
      <c r="AN42"/>
      <c r="AO42"/>
      <c r="AP42"/>
      <c r="AQ42"/>
      <c r="AR42"/>
    </row>
    <row r="43" ht="15">
      <c r="A43" s="35" t="s">
        <v>40</v>
      </c>
    </row>
    <row r="44" ht="18">
      <c r="A44" s="35" t="s">
        <v>37</v>
      </c>
    </row>
    <row r="45" ht="18">
      <c r="A45" s="35" t="s">
        <v>38</v>
      </c>
    </row>
    <row r="46" ht="15">
      <c r="A46" s="35" t="s">
        <v>44</v>
      </c>
    </row>
    <row r="47" ht="18">
      <c r="A47" s="36" t="s">
        <v>45</v>
      </c>
    </row>
    <row r="48" ht="15">
      <c r="A48" s="37" t="s">
        <v>46</v>
      </c>
    </row>
    <row r="49" ht="15">
      <c r="A49" s="37" t="s">
        <v>47</v>
      </c>
    </row>
    <row r="50" ht="15">
      <c r="A50" s="35" t="s">
        <v>48</v>
      </c>
    </row>
    <row r="51" ht="15">
      <c r="A51" s="37" t="s">
        <v>49</v>
      </c>
    </row>
  </sheetData>
  <sheetProtection/>
  <mergeCells count="20">
    <mergeCell ref="A1:AV2"/>
    <mergeCell ref="AL4:AN4"/>
    <mergeCell ref="AI4:AK4"/>
    <mergeCell ref="B3:D3"/>
    <mergeCell ref="E3:AV3"/>
    <mergeCell ref="A42:D42"/>
    <mergeCell ref="AR4:AT4"/>
    <mergeCell ref="AO4:AQ4"/>
    <mergeCell ref="AU5:AV5"/>
    <mergeCell ref="B4:D4"/>
    <mergeCell ref="N4:P4"/>
    <mergeCell ref="K4:M4"/>
    <mergeCell ref="H4:J4"/>
    <mergeCell ref="E4:G4"/>
    <mergeCell ref="AF4:AH4"/>
    <mergeCell ref="AC4:AE4"/>
    <mergeCell ref="Z4:AB4"/>
    <mergeCell ref="W4:Y4"/>
    <mergeCell ref="T4:V4"/>
    <mergeCell ref="Q4:S4"/>
  </mergeCells>
  <printOptions/>
  <pageMargins left="0.7" right="0.7" top="0.75" bottom="0.75" header="0.3" footer="0.3"/>
  <pageSetup fitToHeight="1" fitToWidth="1" horizontalDpi="600" verticalDpi="600" orientation="landscape" paperSize="9" scale="24" r:id="rId1"/>
  <headerFooter>
    <oddHeader>&amp;L&amp;"Calibri"&amp;10&amp;K317100CBUAE 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Sujil M.Antony</dc:creator>
  <cp:keywords/>
  <dc:description/>
  <cp:lastModifiedBy>Ohoud Mohammed Saif Alnuaimi</cp:lastModifiedBy>
  <cp:lastPrinted>2019-05-29T08:01:56Z</cp:lastPrinted>
  <dcterms:created xsi:type="dcterms:W3CDTF">2016-06-22T11:02:49Z</dcterms:created>
  <dcterms:modified xsi:type="dcterms:W3CDTF">2023-03-01T06:00:00Z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29d493-52b1-4291-ba67-8ef6d501cf33_Enabled">
    <vt:lpwstr>true</vt:lpwstr>
  </property>
  <property fmtid="{D5CDD505-2E9C-101B-9397-08002B2CF9AE}" pid="3" name="MSIP_Label_2f29d493-52b1-4291-ba67-8ef6d501cf33_SetDate">
    <vt:lpwstr>2023-03-01T05:59:58Z</vt:lpwstr>
  </property>
  <property fmtid="{D5CDD505-2E9C-101B-9397-08002B2CF9AE}" pid="4" name="MSIP_Label_2f29d493-52b1-4291-ba67-8ef6d501cf33_Method">
    <vt:lpwstr>Privileged</vt:lpwstr>
  </property>
  <property fmtid="{D5CDD505-2E9C-101B-9397-08002B2CF9AE}" pid="5" name="MSIP_Label_2f29d493-52b1-4291-ba67-8ef6d501cf33_Name">
    <vt:lpwstr>Public</vt:lpwstr>
  </property>
  <property fmtid="{D5CDD505-2E9C-101B-9397-08002B2CF9AE}" pid="6" name="MSIP_Label_2f29d493-52b1-4291-ba67-8ef6d501cf33_SiteId">
    <vt:lpwstr>fba6ee03-9647-4c58-86a3-db85ac6de45e</vt:lpwstr>
  </property>
  <property fmtid="{D5CDD505-2E9C-101B-9397-08002B2CF9AE}" pid="7" name="MSIP_Label_2f29d493-52b1-4291-ba67-8ef6d501cf33_ActionId">
    <vt:lpwstr>d3ed4776-7a3c-4ab8-8c92-a77ffd33eda9</vt:lpwstr>
  </property>
  <property fmtid="{D5CDD505-2E9C-101B-9397-08002B2CF9AE}" pid="8" name="MSIP_Label_2f29d493-52b1-4291-ba67-8ef6d501cf33_ContentBits">
    <vt:lpwstr>1</vt:lpwstr>
  </property>
</Properties>
</file>