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January 2024\"/>
    </mc:Choice>
  </mc:AlternateContent>
  <bookViews>
    <workbookView xWindow="32760" yWindow="32760" windowWidth="9975" windowHeight="2955"/>
  </bookViews>
  <sheets>
    <sheet name="BI-CB-IB" sheetId="4" r:id="rId1"/>
  </sheets>
  <calcPr calcId="162913"/>
</workbook>
</file>

<file path=xl/calcChain.xml><?xml version="1.0" encoding="utf-8"?>
<calcChain xmlns="http://schemas.openxmlformats.org/spreadsheetml/2006/main">
  <c r="AG8" i="4" l="1"/>
  <c r="AG9" i="4"/>
  <c r="AG11" i="4"/>
  <c r="AG12" i="4"/>
  <c r="AG13" i="4"/>
  <c r="AG14" i="4"/>
  <c r="AG15" i="4"/>
  <c r="AG17" i="4"/>
  <c r="AG18" i="4"/>
  <c r="AG19" i="4"/>
  <c r="AG20" i="4"/>
  <c r="AG23" i="4"/>
  <c r="AG24" i="4"/>
  <c r="AG25" i="4"/>
  <c r="AG26" i="4"/>
  <c r="AG27" i="4"/>
  <c r="AG28" i="4"/>
  <c r="AG29" i="4"/>
  <c r="AG30" i="4"/>
  <c r="AG5" i="4"/>
  <c r="AF8" i="4"/>
  <c r="AF9" i="4"/>
  <c r="AF10" i="4"/>
  <c r="AF11" i="4"/>
  <c r="AF12" i="4"/>
  <c r="AF13" i="4"/>
  <c r="AF14" i="4"/>
  <c r="AF15" i="4"/>
  <c r="AF17" i="4"/>
  <c r="AF18" i="4"/>
  <c r="AF19" i="4"/>
  <c r="AF20" i="4"/>
  <c r="AF23" i="4"/>
  <c r="AF24" i="4"/>
  <c r="AF25" i="4"/>
  <c r="AF26" i="4"/>
  <c r="AF27" i="4"/>
  <c r="AF28" i="4"/>
  <c r="AF29" i="4"/>
  <c r="AF30" i="4"/>
  <c r="AF5" i="4"/>
  <c r="AE8" i="4"/>
  <c r="AE9" i="4"/>
  <c r="AE11" i="4"/>
  <c r="AE12" i="4"/>
  <c r="AE13" i="4"/>
  <c r="AE14" i="4"/>
  <c r="AE15" i="4"/>
  <c r="AE17" i="4"/>
  <c r="AE18" i="4"/>
  <c r="AE19" i="4"/>
  <c r="AE20" i="4"/>
  <c r="AE23" i="4"/>
  <c r="AE24" i="4"/>
  <c r="AE25" i="4"/>
  <c r="AE26" i="4"/>
  <c r="AE27" i="4"/>
  <c r="AE28" i="4"/>
  <c r="AE29" i="4"/>
  <c r="AE30" i="4"/>
  <c r="AE5" i="4"/>
  <c r="AD8" i="4"/>
  <c r="AD9" i="4"/>
  <c r="AD11" i="4"/>
  <c r="AD12" i="4"/>
  <c r="AD13" i="4"/>
  <c r="AD14" i="4"/>
  <c r="AD15" i="4"/>
  <c r="AD17" i="4"/>
  <c r="AD18" i="4"/>
  <c r="AD19" i="4"/>
  <c r="AD20" i="4"/>
  <c r="AD21" i="4"/>
  <c r="AD23" i="4"/>
  <c r="AD24" i="4"/>
  <c r="AD25" i="4"/>
  <c r="AD26" i="4"/>
  <c r="AD27" i="4"/>
  <c r="AD28" i="4"/>
  <c r="AD29" i="4"/>
  <c r="AD30" i="4"/>
  <c r="AD5" i="4"/>
  <c r="AC7" i="4"/>
  <c r="AC8" i="4"/>
  <c r="AC9" i="4"/>
  <c r="AC11" i="4"/>
  <c r="AC12" i="4"/>
  <c r="AC13" i="4"/>
  <c r="AC14" i="4"/>
  <c r="AC15" i="4"/>
  <c r="AC16" i="4"/>
  <c r="AC17" i="4"/>
  <c r="AC18" i="4"/>
  <c r="AC19" i="4"/>
  <c r="AC20" i="4"/>
  <c r="AC23" i="4"/>
  <c r="AC24" i="4"/>
  <c r="AC25" i="4"/>
  <c r="AC26" i="4"/>
  <c r="AC27" i="4"/>
  <c r="AC28" i="4"/>
  <c r="AC29" i="4"/>
  <c r="AC30" i="4"/>
  <c r="AC5" i="4"/>
  <c r="AB8" i="4"/>
  <c r="AB9" i="4"/>
  <c r="AB10" i="4"/>
  <c r="AB11" i="4"/>
  <c r="AB12" i="4"/>
  <c r="AB13" i="4"/>
  <c r="AB14" i="4"/>
  <c r="AB15" i="4"/>
  <c r="AB17" i="4"/>
  <c r="AB18" i="4"/>
  <c r="AB19" i="4"/>
  <c r="AB20" i="4"/>
  <c r="AB23" i="4"/>
  <c r="AB24" i="4"/>
  <c r="AB25" i="4"/>
  <c r="AB26" i="4"/>
  <c r="AB27" i="4"/>
  <c r="AB28" i="4"/>
  <c r="AB29" i="4"/>
  <c r="AB30" i="4"/>
  <c r="AB5" i="4"/>
  <c r="Y22" i="4"/>
  <c r="AC22" i="4"/>
  <c r="X22" i="4"/>
  <c r="AB22" i="4"/>
  <c r="X21" i="4"/>
  <c r="AB21" i="4" s="1"/>
  <c r="AF21" i="4"/>
  <c r="W22" i="4"/>
  <c r="W21" i="4"/>
  <c r="V22" i="4"/>
  <c r="V21" i="4"/>
  <c r="U22" i="4"/>
  <c r="U21" i="4"/>
  <c r="T22" i="4"/>
  <c r="T21" i="4"/>
  <c r="S22" i="4"/>
  <c r="S21" i="4"/>
  <c r="R22" i="4"/>
  <c r="Q22" i="4"/>
  <c r="Q21" i="4" s="1"/>
  <c r="P22" i="4"/>
  <c r="P21" i="4"/>
  <c r="O22" i="4"/>
  <c r="O21" i="4" s="1"/>
  <c r="N22" i="4"/>
  <c r="N21" i="4"/>
  <c r="M22" i="4"/>
  <c r="M21" i="4" s="1"/>
  <c r="L22" i="4"/>
  <c r="L21" i="4"/>
  <c r="K22" i="4"/>
  <c r="K21" i="4" s="1"/>
  <c r="J22" i="4"/>
  <c r="J21" i="4"/>
  <c r="I22" i="4"/>
  <c r="I21" i="4" s="1"/>
  <c r="H22" i="4"/>
  <c r="H21" i="4"/>
  <c r="G22" i="4"/>
  <c r="G21" i="4" s="1"/>
  <c r="F22" i="4"/>
  <c r="F21" i="4"/>
  <c r="E22" i="4"/>
  <c r="E21" i="4" s="1"/>
  <c r="D22" i="4"/>
  <c r="D21" i="4"/>
  <c r="C22" i="4"/>
  <c r="C21" i="4" s="1"/>
  <c r="AE21" i="4" s="1"/>
  <c r="B22" i="4"/>
  <c r="AD22" i="4" s="1"/>
  <c r="B21" i="4"/>
  <c r="Y21" i="4"/>
  <c r="AC21" i="4" s="1"/>
  <c r="R21" i="4"/>
  <c r="Y16" i="4"/>
  <c r="X16" i="4"/>
  <c r="AB16" i="4" s="1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E16" i="4"/>
  <c r="B16" i="4"/>
  <c r="AD16" i="4" s="1"/>
  <c r="Y10" i="4"/>
  <c r="AC10" i="4" s="1"/>
  <c r="X10" i="4"/>
  <c r="W10" i="4"/>
  <c r="W7" i="4" s="1"/>
  <c r="W6" i="4" s="1"/>
  <c r="V10" i="4"/>
  <c r="V7" i="4"/>
  <c r="V6" i="4" s="1"/>
  <c r="U10" i="4"/>
  <c r="U7" i="4"/>
  <c r="U6" i="4"/>
  <c r="T10" i="4"/>
  <c r="T7" i="4"/>
  <c r="T6" i="4"/>
  <c r="S10" i="4"/>
  <c r="S7" i="4" s="1"/>
  <c r="S6" i="4" s="1"/>
  <c r="R10" i="4"/>
  <c r="R7" i="4"/>
  <c r="R6" i="4"/>
  <c r="Q10" i="4"/>
  <c r="Q7" i="4" s="1"/>
  <c r="Q6" i="4" s="1"/>
  <c r="P10" i="4"/>
  <c r="P7" i="4"/>
  <c r="P6" i="4"/>
  <c r="O10" i="4"/>
  <c r="O7" i="4" s="1"/>
  <c r="O6" i="4" s="1"/>
  <c r="N10" i="4"/>
  <c r="N7" i="4"/>
  <c r="N6" i="4" s="1"/>
  <c r="M10" i="4"/>
  <c r="M7" i="4" s="1"/>
  <c r="M6" i="4" s="1"/>
  <c r="L10" i="4"/>
  <c r="L7" i="4"/>
  <c r="L6" i="4" s="1"/>
  <c r="K10" i="4"/>
  <c r="K7" i="4"/>
  <c r="K6" i="4"/>
  <c r="J10" i="4"/>
  <c r="J7" i="4"/>
  <c r="J6" i="4"/>
  <c r="I10" i="4"/>
  <c r="I7" i="4" s="1"/>
  <c r="I6" i="4" s="1"/>
  <c r="H10" i="4"/>
  <c r="H7" i="4"/>
  <c r="H6" i="4" s="1"/>
  <c r="G10" i="4"/>
  <c r="G7" i="4"/>
  <c r="G6" i="4"/>
  <c r="F10" i="4"/>
  <c r="F7" i="4"/>
  <c r="F6" i="4"/>
  <c r="E10" i="4"/>
  <c r="E7" i="4" s="1"/>
  <c r="E6" i="4" s="1"/>
  <c r="D10" i="4"/>
  <c r="D7" i="4"/>
  <c r="D6" i="4" s="1"/>
  <c r="C10" i="4"/>
  <c r="AE10" i="4"/>
  <c r="B10" i="4"/>
  <c r="AD10" i="4" s="1"/>
  <c r="Y7" i="4"/>
  <c r="Y6" i="4"/>
  <c r="AC6" i="4"/>
  <c r="X7" i="4"/>
  <c r="X6" i="4" s="1"/>
  <c r="AB7" i="4"/>
  <c r="AF22" i="4"/>
  <c r="B7" i="4"/>
  <c r="AD7" i="4" s="1"/>
  <c r="C7" i="4"/>
  <c r="AE7" i="4" s="1"/>
  <c r="C6" i="4"/>
  <c r="AE6" i="4"/>
  <c r="AF6" i="4" l="1"/>
  <c r="AB6" i="4"/>
  <c r="AG21" i="4"/>
  <c r="B6" i="4"/>
  <c r="AE22" i="4"/>
  <c r="AG7" i="4"/>
  <c r="AG16" i="4"/>
  <c r="AG10" i="4"/>
  <c r="AF7" i="4"/>
  <c r="AF16" i="4"/>
  <c r="AG22" i="4"/>
  <c r="AG6" i="4" l="1"/>
  <c r="AD6" i="4"/>
</calcChain>
</file>

<file path=xl/sharedStrings.xml><?xml version="1.0" encoding="utf-8"?>
<sst xmlns="http://schemas.openxmlformats.org/spreadsheetml/2006/main" count="91" uniqueCount="59">
  <si>
    <t>الحكومة</t>
  </si>
  <si>
    <t>القطاع الخاص</t>
  </si>
  <si>
    <t>المؤسسات المالية غير المصرفية</t>
  </si>
  <si>
    <t>منها: القروض والسلف لغير المقيمين بالدرهم</t>
  </si>
  <si>
    <t>الأوراق المالية التي تمثل ديون على الغير (سندات الدين)</t>
  </si>
  <si>
    <t xml:space="preserve">الأسهم </t>
  </si>
  <si>
    <t>سندات محفوظة حتى تاريخ الاستحقاق</t>
  </si>
  <si>
    <t xml:space="preserve">استثمارات أخرى </t>
  </si>
  <si>
    <t xml:space="preserve"> ودائع المقيمين</t>
  </si>
  <si>
    <t xml:space="preserve">المؤسسات المالية غير المصرفية </t>
  </si>
  <si>
    <t xml:space="preserve"> ودائع غير المقيمين</t>
  </si>
  <si>
    <t>مخصصات خاصة وفوائد معلقة</t>
  </si>
  <si>
    <t>مخصصات عامة</t>
  </si>
  <si>
    <t>كافة البنوك</t>
  </si>
  <si>
    <t>(بنهاية الشهر، الأرقام بالمليار درهم إلا إذا تمت الإشارة إلى ما هو خلاف ذلك)</t>
  </si>
  <si>
    <t xml:space="preserve">2. اجمالي الائتمان </t>
  </si>
  <si>
    <t xml:space="preserve">الائتمان المحلي </t>
  </si>
  <si>
    <t xml:space="preserve">القطاع الخاص </t>
  </si>
  <si>
    <t>1. اجمالي اصول البنوك</t>
  </si>
  <si>
    <t>التغير الشهري
%</t>
  </si>
  <si>
    <t>التغير السنوي
%</t>
  </si>
  <si>
    <t>منها:       الشق1</t>
  </si>
  <si>
    <t xml:space="preserve">    نسبة (CET1) الشق 1 المشترك         </t>
  </si>
  <si>
    <t>4. ودائع مصرفية</t>
  </si>
  <si>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لا تتضمن ودائع البنوك لدى المصرف المركزي في شكل شهادات الايداع والاذونات النقدية</t>
    </r>
  </si>
  <si>
    <r>
      <t xml:space="preserve">4 </t>
    </r>
    <r>
      <rPr>
        <sz val="12"/>
        <rFont val="Times New Roman"/>
        <family val="1"/>
      </rPr>
      <t xml:space="preserve">لا تشمل القروض/الودائع الثانوية لكنها تتضمن ارباح السنة الحالية </t>
    </r>
  </si>
  <si>
    <r>
      <rPr>
        <vertAlign val="super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 xml:space="preserve">نسبة القروض إلى الموارد المستقرة = نسبة إجمالي السلف (صافي الإقراض + صافي الضمانات المالية وخطابات الاعتماد المعززة + إيداعات ما بين المصارف لفترة أكثر من 3 شهور)، إلى حاصل جمع (صافي الأموال الرأسمالية الحرة + إجمالي المصادر المستقرة الأخرى). </t>
    </r>
  </si>
  <si>
    <t>**بيانات أولية قابلة للتعديل</t>
  </si>
  <si>
    <t>*** إجمالي الخصوم = إجمالي الأصول في الميزانية العمومية – (رأس المال والاحتياطيات + جميع المخصصات باستثناء مخصصات مستحقات الموظفين+ إعادة التمويل+ القروض/الودائع الثانوية)</t>
  </si>
  <si>
    <t>بنوك تقليدية</t>
  </si>
  <si>
    <t>بنوك اسلامية</t>
  </si>
  <si>
    <r>
      <rPr>
        <vertAlign val="superscript"/>
        <sz val="12"/>
        <rFont val="Times New Roman"/>
        <family val="1"/>
      </rPr>
      <t xml:space="preserve"> 6  </t>
    </r>
    <r>
      <rPr>
        <sz val="12"/>
        <rFont val="Times New Roman"/>
        <family val="1"/>
      </rPr>
      <t xml:space="preserve">نسبة الأصول السائلة المؤهلة = (تتضمن النقد في الصندوق والأصول السائلة لدى المصرف المركزي والسندات / الصكوك المؤهلة كما هو منصوص عليه في المادة 33/2015 ومبادئ بازل ولا تتضمن الإقراض بين البنوك)  إلى إجمالي الخصوم *** </t>
    </r>
  </si>
  <si>
    <t xml:space="preserve">الأفراد </t>
  </si>
  <si>
    <t>المؤشرات المصرفية حسب نوعية المصارف: تقليدية واسلامية *</t>
  </si>
  <si>
    <t>* هناك 53 بنكا تقليديا و8 بنكا اسلاميا تعمل بالدولة</t>
  </si>
  <si>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يتم احتساب نسبة كفاية رأس المال (نسبة الشق 1 + الشق 2) ونسبة الشق 1 ونسبة الشق 1 المشترك CET1 للفترة التي تبدأ من ديسمبر 2017 وفقا لمبادئ بازل 3 التوجيهية الصادرة في تعميم المصرف الرمكزي رقم 52/2017.</t>
    </r>
  </si>
  <si>
    <t xml:space="preserve">القطاع العام (الحكومة. ملكية أكثر من 50% ) </t>
  </si>
  <si>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تشمل إقراض ( المقيمين): الأوراق التجارية المخفضة وشركات التأمين</t>
    </r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</si>
  <si>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تشمل  إقراض (غير المقيمين): المؤسسات المالية غير المصرفية الأوراق التجارية المخفضة والقروض والسلف {(القطاع الحكومي والعام، القطاع الخاص ( الشركات والأفراد )} بالعملات المحلية والأجنبية</t>
    </r>
  </si>
  <si>
    <t>يناير 2023</t>
  </si>
  <si>
    <t>فبراير 2023</t>
  </si>
  <si>
    <t>مارس  2023</t>
  </si>
  <si>
    <t>أبريل  2023</t>
  </si>
  <si>
    <t>مايو  2023</t>
  </si>
  <si>
    <t>يونيو  2023</t>
  </si>
  <si>
    <t>يوليو  2023</t>
  </si>
  <si>
    <t>أغسطس  2023</t>
  </si>
  <si>
    <t>سبتمبر 2023</t>
  </si>
  <si>
    <t>أكتوبر 2023</t>
  </si>
  <si>
    <t>نوفمبر  2023</t>
  </si>
  <si>
    <t>ديسمبر 2023 **</t>
  </si>
  <si>
    <t>يناير 2024**</t>
  </si>
  <si>
    <r>
      <t xml:space="preserve">القطاع التجاري والصناعي </t>
    </r>
    <r>
      <rPr>
        <b/>
        <vertAlign val="superscript"/>
        <sz val="12"/>
        <rFont val="Times New Roman"/>
        <family val="1"/>
      </rPr>
      <t>1</t>
    </r>
  </si>
  <si>
    <r>
      <t xml:space="preserve">3. اجمالي الاستثمارات من قبل البنوك </t>
    </r>
    <r>
      <rPr>
        <b/>
        <vertAlign val="superscript"/>
        <sz val="12"/>
        <rFont val="Times New Roman"/>
        <family val="1"/>
      </rPr>
      <t>3</t>
    </r>
  </si>
  <si>
    <r>
      <t xml:space="preserve">رأس المال والاحتياطيات </t>
    </r>
    <r>
      <rPr>
        <b/>
        <vertAlign val="superscript"/>
        <sz val="12"/>
        <rFont val="Times New Roman"/>
        <family val="1"/>
      </rPr>
      <t>4</t>
    </r>
  </si>
  <si>
    <r>
      <t xml:space="preserve">نسبة القروض إلى الموارد المستقرة </t>
    </r>
    <r>
      <rPr>
        <b/>
        <vertAlign val="superscript"/>
        <sz val="12"/>
        <rFont val="Times New Roman"/>
        <family val="1"/>
      </rPr>
      <t>5</t>
    </r>
  </si>
  <si>
    <r>
      <t xml:space="preserve">نسبة الأصول السائلة </t>
    </r>
    <r>
      <rPr>
        <b/>
        <vertAlign val="superscript"/>
        <sz val="12"/>
        <rFont val="Times New Roman"/>
        <family val="1"/>
      </rPr>
      <t>6</t>
    </r>
  </si>
  <si>
    <r>
      <t xml:space="preserve">نسبة كفاية رأس المال - (الشق1 + الشق2) </t>
    </r>
    <r>
      <rPr>
        <b/>
        <vertAlign val="superscript"/>
        <sz val="12"/>
        <color indexed="8"/>
        <rFont val="Times New Roman"/>
        <family val="1"/>
      </rPr>
      <t>7</t>
    </r>
    <r>
      <rPr>
        <b/>
        <sz val="12"/>
        <color indexed="8"/>
        <rFont val="Times New Roman"/>
        <family val="1"/>
      </rPr>
      <t xml:space="preserve"> </t>
    </r>
  </si>
  <si>
    <r>
      <t xml:space="preserve">الائتمان لغير المقيمين </t>
    </r>
    <r>
      <rPr>
        <b/>
        <i/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</si>
</sst>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#,##0.0"/>
    <numFmt numFmtId="168" formatCode="_-* #,##0.00_-;_-* #,##0.00\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rgb="FF7030A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name val="Times New Roman"/>
      <family val="1"/>
    </font>
    <font>
      <i/>
      <sz val="12"/>
      <color rgb="FF7030A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7">
    <xf numFmtId="0" fontId="0" fillId="0" borderId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</cellStyleXfs>
  <cellXfs count="81">
    <xf numFmtId="0" fontId="0" fillId="0" borderId="0" xfId="0"/>
    <xf numFmtId="1" fontId="4" fillId="0" borderId="0" xfId="12" applyNumberFormat="1" applyFont="1" applyFill="1" applyBorder="1" applyAlignment="1">
      <alignment vertical="center" wrapText="1"/>
    </xf>
    <xf numFmtId="0" fontId="4" fillId="0" borderId="1" xfId="12" applyFont="1" applyFill="1" applyBorder="1" applyAlignment="1">
      <alignment vertical="center"/>
    </xf>
    <xf numFmtId="166" fontId="6" fillId="3" borderId="1" xfId="48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0" fontId="4" fillId="0" borderId="0" xfId="12" applyFont="1" applyBorder="1" applyAlignment="1">
      <alignment horizontal="right" readingOrder="2"/>
    </xf>
    <xf numFmtId="0" fontId="7" fillId="0" borderId="0" xfId="12" applyFont="1" applyBorder="1" applyAlignment="1">
      <alignment horizontal="right" readingOrder="2"/>
    </xf>
    <xf numFmtId="0" fontId="4" fillId="0" borderId="0" xfId="12" applyFont="1" applyAlignment="1">
      <alignment horizontal="right" readingOrder="2"/>
    </xf>
    <xf numFmtId="0" fontId="4" fillId="0" borderId="0" xfId="12" applyFont="1" applyFill="1" applyAlignment="1">
      <alignment horizontal="right" readingOrder="2"/>
    </xf>
    <xf numFmtId="165" fontId="6" fillId="4" borderId="1" xfId="1" applyNumberFormat="1" applyFont="1" applyFill="1" applyBorder="1" applyAlignment="1">
      <alignment horizontal="right" vertical="center"/>
    </xf>
    <xf numFmtId="0" fontId="4" fillId="0" borderId="0" xfId="12" applyFont="1" applyFill="1" applyBorder="1" applyAlignment="1">
      <alignment horizontal="left" vertical="center" wrapText="1"/>
    </xf>
    <xf numFmtId="0" fontId="4" fillId="0" borderId="0" xfId="12" applyFont="1" applyFill="1" applyBorder="1" applyAlignment="1">
      <alignment horizontal="right" readingOrder="2"/>
    </xf>
    <xf numFmtId="166" fontId="10" fillId="3" borderId="1" xfId="27" applyNumberFormat="1" applyFont="1" applyFill="1" applyBorder="1" applyAlignment="1">
      <alignment horizontal="right" vertical="center"/>
    </xf>
    <xf numFmtId="166" fontId="10" fillId="0" borderId="1" xfId="27" applyNumberFormat="1" applyFont="1" applyFill="1" applyBorder="1" applyAlignment="1">
      <alignment horizontal="right" vertical="center"/>
    </xf>
    <xf numFmtId="166" fontId="6" fillId="0" borderId="1" xfId="27" applyNumberFormat="1" applyFont="1" applyFill="1" applyBorder="1" applyAlignment="1">
      <alignment horizontal="right" vertical="center"/>
    </xf>
    <xf numFmtId="166" fontId="6" fillId="3" borderId="1" xfId="27" applyNumberFormat="1" applyFont="1" applyFill="1" applyBorder="1" applyAlignment="1">
      <alignment horizontal="right" vertical="center"/>
    </xf>
    <xf numFmtId="166" fontId="6" fillId="0" borderId="2" xfId="48" applyNumberFormat="1" applyFont="1" applyFill="1" applyBorder="1" applyAlignment="1">
      <alignment horizontal="center" vertical="center"/>
    </xf>
    <xf numFmtId="166" fontId="6" fillId="0" borderId="3" xfId="48" applyNumberFormat="1" applyFont="1" applyFill="1" applyBorder="1" applyAlignment="1">
      <alignment horizontal="center" vertical="center"/>
    </xf>
    <xf numFmtId="166" fontId="6" fillId="0" borderId="1" xfId="48" applyNumberFormat="1" applyFont="1" applyFill="1" applyBorder="1" applyAlignment="1">
      <alignment horizontal="center" vertical="center"/>
    </xf>
    <xf numFmtId="166" fontId="6" fillId="0" borderId="4" xfId="48" applyNumberFormat="1" applyFont="1" applyFill="1" applyBorder="1" applyAlignment="1">
      <alignment horizontal="center" vertical="center"/>
    </xf>
    <xf numFmtId="166" fontId="6" fillId="0" borderId="0" xfId="48" applyNumberFormat="1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left" vertical="center" wrapText="1"/>
    </xf>
    <xf numFmtId="166" fontId="6" fillId="0" borderId="5" xfId="48" applyNumberFormat="1" applyFont="1" applyFill="1" applyBorder="1" applyAlignment="1">
      <alignment horizontal="center" vertical="center"/>
    </xf>
    <xf numFmtId="166" fontId="6" fillId="0" borderId="6" xfId="48" applyNumberFormat="1" applyFont="1" applyFill="1" applyBorder="1" applyAlignment="1">
      <alignment horizontal="center" vertical="center"/>
    </xf>
    <xf numFmtId="166" fontId="6" fillId="0" borderId="7" xfId="48" applyNumberFormat="1" applyFont="1" applyFill="1" applyBorder="1" applyAlignment="1">
      <alignment horizontal="center" vertical="center"/>
    </xf>
    <xf numFmtId="166" fontId="6" fillId="0" borderId="8" xfId="48" applyNumberFormat="1" applyFont="1" applyFill="1" applyBorder="1" applyAlignment="1">
      <alignment horizontal="center" vertical="center"/>
    </xf>
    <xf numFmtId="166" fontId="6" fillId="0" borderId="9" xfId="48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1" xfId="12" applyNumberFormat="1" applyFont="1" applyFill="1" applyBorder="1" applyAlignment="1">
      <alignment horizontal="center" vertical="center"/>
    </xf>
    <xf numFmtId="0" fontId="11" fillId="2" borderId="1" xfId="12" applyFont="1" applyFill="1" applyBorder="1" applyAlignment="1">
      <alignment horizontal="right" vertical="center" indent="1" readingOrder="2"/>
    </xf>
    <xf numFmtId="0" fontId="11" fillId="3" borderId="1" xfId="12" applyFont="1" applyFill="1" applyBorder="1" applyAlignment="1">
      <alignment horizontal="right" vertical="center" indent="1" readingOrder="2"/>
    </xf>
    <xf numFmtId="0" fontId="4" fillId="2" borderId="1" xfId="12" applyFont="1" applyFill="1" applyBorder="1" applyAlignment="1">
      <alignment horizontal="right" vertical="center" indent="4" readingOrder="2"/>
    </xf>
    <xf numFmtId="0" fontId="4" fillId="2" borderId="1" xfId="12" applyFont="1" applyFill="1" applyBorder="1" applyAlignment="1">
      <alignment horizontal="right" vertical="center" indent="7" readingOrder="2"/>
    </xf>
    <xf numFmtId="167" fontId="4" fillId="2" borderId="1" xfId="12" applyNumberFormat="1" applyFont="1" applyFill="1" applyBorder="1" applyAlignment="1">
      <alignment horizontal="right" vertical="center" indent="7" readingOrder="2"/>
    </xf>
    <xf numFmtId="0" fontId="4" fillId="2" borderId="1" xfId="12" applyFont="1" applyFill="1" applyBorder="1" applyAlignment="1">
      <alignment horizontal="right" vertical="center" indent="9" readingOrder="2"/>
    </xf>
    <xf numFmtId="167" fontId="4" fillId="2" borderId="1" xfId="12" applyNumberFormat="1" applyFont="1" applyFill="1" applyBorder="1" applyAlignment="1">
      <alignment horizontal="right" vertical="center" indent="6" readingOrder="2"/>
    </xf>
    <xf numFmtId="0" fontId="4" fillId="0" borderId="1" xfId="12" applyFont="1" applyFill="1" applyBorder="1" applyAlignment="1">
      <alignment horizontal="right" indent="5" readingOrder="2"/>
    </xf>
    <xf numFmtId="0" fontId="11" fillId="2" borderId="1" xfId="12" applyFont="1" applyFill="1" applyBorder="1" applyAlignment="1">
      <alignment horizontal="right"/>
    </xf>
    <xf numFmtId="0" fontId="12" fillId="0" borderId="0" xfId="0" applyFont="1" applyFill="1"/>
    <xf numFmtId="0" fontId="11" fillId="0" borderId="1" xfId="12" applyFont="1" applyFill="1" applyBorder="1" applyAlignment="1">
      <alignment horizontal="right" wrapText="1"/>
    </xf>
    <xf numFmtId="0" fontId="11" fillId="0" borderId="1" xfId="12" applyFont="1" applyFill="1" applyBorder="1" applyAlignment="1">
      <alignment horizontal="right"/>
    </xf>
    <xf numFmtId="0" fontId="11" fillId="3" borderId="1" xfId="12" applyFont="1" applyFill="1" applyBorder="1" applyAlignment="1">
      <alignment horizontal="right"/>
    </xf>
    <xf numFmtId="166" fontId="6" fillId="3" borderId="1" xfId="49" applyNumberFormat="1" applyFont="1" applyFill="1" applyBorder="1" applyAlignment="1">
      <alignment horizontal="center" vertical="center"/>
    </xf>
    <xf numFmtId="166" fontId="6" fillId="3" borderId="1" xfId="28" applyNumberFormat="1" applyFont="1" applyFill="1" applyBorder="1" applyAlignment="1">
      <alignment horizontal="right" vertical="center"/>
    </xf>
    <xf numFmtId="166" fontId="6" fillId="5" borderId="1" xfId="49" applyNumberFormat="1" applyFont="1" applyFill="1" applyBorder="1" applyAlignment="1">
      <alignment horizontal="center" vertical="center"/>
    </xf>
    <xf numFmtId="166" fontId="6" fillId="5" borderId="1" xfId="28" applyNumberFormat="1" applyFont="1" applyFill="1" applyBorder="1" applyAlignment="1">
      <alignment horizontal="right" vertical="center"/>
    </xf>
    <xf numFmtId="0" fontId="15" fillId="0" borderId="1" xfId="0" applyFont="1" applyBorder="1"/>
    <xf numFmtId="167" fontId="11" fillId="0" borderId="1" xfId="12" applyNumberFormat="1" applyFont="1" applyFill="1" applyBorder="1" applyAlignment="1">
      <alignment horizontal="right" readingOrder="2"/>
    </xf>
    <xf numFmtId="0" fontId="11" fillId="0" borderId="0" xfId="12" applyFont="1" applyFill="1" applyBorder="1" applyAlignment="1">
      <alignment vertical="center"/>
    </xf>
    <xf numFmtId="0" fontId="13" fillId="0" borderId="1" xfId="12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6" fillId="2" borderId="1" xfId="12" applyFont="1" applyFill="1" applyBorder="1" applyAlignment="1">
      <alignment horizontal="right" vertical="center" indent="4" readingOrder="2"/>
    </xf>
    <xf numFmtId="167" fontId="6" fillId="2" borderId="1" xfId="12" applyNumberFormat="1" applyFont="1" applyFill="1" applyBorder="1" applyAlignment="1">
      <alignment horizontal="right" vertical="center" indent="4" readingOrder="2"/>
    </xf>
    <xf numFmtId="0" fontId="6" fillId="0" borderId="1" xfId="12" applyFont="1" applyFill="1" applyBorder="1" applyAlignment="1">
      <alignment horizontal="right" indent="2" readingOrder="2"/>
    </xf>
    <xf numFmtId="165" fontId="20" fillId="0" borderId="1" xfId="1" applyNumberFormat="1" applyFont="1" applyFill="1" applyBorder="1" applyAlignment="1">
      <alignment horizontal="right" vertical="center"/>
    </xf>
    <xf numFmtId="166" fontId="20" fillId="0" borderId="1" xfId="27" applyNumberFormat="1" applyFont="1" applyFill="1" applyBorder="1" applyAlignment="1">
      <alignment horizontal="right" vertical="center"/>
    </xf>
    <xf numFmtId="166" fontId="21" fillId="0" borderId="1" xfId="27" applyNumberFormat="1" applyFont="1" applyFill="1" applyBorder="1" applyAlignment="1">
      <alignment horizontal="right" vertical="center"/>
    </xf>
    <xf numFmtId="165" fontId="6" fillId="5" borderId="1" xfId="1" applyNumberFormat="1" applyFont="1" applyFill="1" applyBorder="1" applyAlignment="1">
      <alignment horizontal="right" vertical="center"/>
    </xf>
    <xf numFmtId="165" fontId="6" fillId="5" borderId="1" xfId="1" applyNumberFormat="1" applyFont="1" applyFill="1" applyBorder="1" applyAlignment="1">
      <alignment horizontal="center" vertical="center"/>
    </xf>
    <xf numFmtId="166" fontId="6" fillId="5" borderId="1" xfId="27" applyNumberFormat="1" applyFont="1" applyFill="1" applyBorder="1" applyAlignment="1">
      <alignment horizontal="right" vertical="center"/>
    </xf>
    <xf numFmtId="166" fontId="10" fillId="5" borderId="1" xfId="27" applyNumberFormat="1" applyFont="1" applyFill="1" applyBorder="1" applyAlignment="1">
      <alignment horizontal="right" vertical="center"/>
    </xf>
    <xf numFmtId="166" fontId="6" fillId="6" borderId="1" xfId="27" applyNumberFormat="1" applyFont="1" applyFill="1" applyBorder="1" applyAlignment="1">
      <alignment horizontal="right" vertical="center"/>
    </xf>
    <xf numFmtId="166" fontId="10" fillId="6" borderId="1" xfId="27" applyNumberFormat="1" applyFont="1" applyFill="1" applyBorder="1" applyAlignment="1">
      <alignment horizontal="right" vertical="center"/>
    </xf>
    <xf numFmtId="166" fontId="6" fillId="5" borderId="1" xfId="48" applyNumberFormat="1" applyFont="1" applyFill="1" applyBorder="1" applyAlignment="1">
      <alignment horizontal="right" vertical="center"/>
    </xf>
    <xf numFmtId="0" fontId="8" fillId="0" borderId="5" xfId="12" applyFont="1" applyFill="1" applyBorder="1" applyAlignment="1">
      <alignment horizontal="left" vertical="center" wrapText="1"/>
    </xf>
    <xf numFmtId="1" fontId="4" fillId="0" borderId="7" xfId="12" applyNumberFormat="1" applyFont="1" applyFill="1" applyBorder="1" applyAlignment="1">
      <alignment vertical="center" wrapText="1"/>
    </xf>
    <xf numFmtId="0" fontId="8" fillId="0" borderId="7" xfId="12" applyFont="1" applyFill="1" applyBorder="1" applyAlignment="1">
      <alignment horizontal="left" vertical="center" wrapText="1"/>
    </xf>
    <xf numFmtId="0" fontId="8" fillId="0" borderId="8" xfId="12" applyFont="1" applyFill="1" applyBorder="1" applyAlignment="1">
      <alignment horizontal="left" vertical="center" wrapText="1"/>
    </xf>
    <xf numFmtId="0" fontId="11" fillId="0" borderId="1" xfId="12" applyNumberFormat="1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 wrapText="1"/>
    </xf>
    <xf numFmtId="0" fontId="3" fillId="0" borderId="6" xfId="12" applyFont="1" applyFill="1" applyBorder="1" applyAlignment="1">
      <alignment horizontal="center" vertical="center"/>
    </xf>
    <xf numFmtId="0" fontId="3" fillId="0" borderId="0" xfId="12" applyFont="1" applyFill="1" applyBorder="1" applyAlignment="1">
      <alignment horizontal="center" vertical="center"/>
    </xf>
    <xf numFmtId="0" fontId="18" fillId="0" borderId="7" xfId="12" applyFont="1" applyFill="1" applyBorder="1" applyAlignment="1">
      <alignment horizontal="center" vertical="center"/>
    </xf>
    <xf numFmtId="0" fontId="18" fillId="0" borderId="0" xfId="12" applyFont="1" applyFill="1" applyBorder="1" applyAlignment="1">
      <alignment horizontal="center" vertical="center"/>
    </xf>
    <xf numFmtId="0" fontId="13" fillId="0" borderId="1" xfId="12" applyFont="1" applyFill="1" applyBorder="1" applyAlignment="1">
      <alignment horizontal="center" vertical="center" wrapText="1"/>
    </xf>
    <xf numFmtId="10" fontId="10" fillId="5" borderId="1" xfId="27" applyNumberFormat="1" applyFont="1" applyFill="1" applyBorder="1" applyAlignment="1">
      <alignment horizontal="right" vertical="center"/>
    </xf>
  </cellXfs>
  <cellStyles count="57">
    <cellStyle name="Comma" xfId="1" builtinId="3"/>
    <cellStyle name="Comma 2" xfId="2"/>
    <cellStyle name="Comma 2 2" xfId="3"/>
    <cellStyle name="Comma 2 2 2" xfId="4"/>
    <cellStyle name="Comma 2 3" xfId="5"/>
    <cellStyle name="Comma 3" xfId="6"/>
    <cellStyle name="Comma 3 2" xfId="7"/>
    <cellStyle name="Comma 4" xfId="8"/>
    <cellStyle name="Comma 5" xfId="9"/>
    <cellStyle name="Normal" xfId="0" builtinId="0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0" xfId="16"/>
    <cellStyle name="Normal 20 2" xfId="17"/>
    <cellStyle name="Normal 23" xfId="18"/>
    <cellStyle name="Normal 23 2" xfId="19"/>
    <cellStyle name="Normal 24" xfId="20"/>
    <cellStyle name="Normal 24 2" xfId="21"/>
    <cellStyle name="Normal 26" xfId="22"/>
    <cellStyle name="Normal 26 2" xfId="23"/>
    <cellStyle name="Normal 29" xfId="24"/>
    <cellStyle name="Normal 29 2" xfId="25"/>
    <cellStyle name="Normal 3" xfId="26"/>
    <cellStyle name="Normal 3 2" xfId="27"/>
    <cellStyle name="Normal 3 2 2" xfId="28"/>
    <cellStyle name="Normal 3 3" xfId="29"/>
    <cellStyle name="Normal 31" xfId="30"/>
    <cellStyle name="Normal 31 2" xfId="31"/>
    <cellStyle name="Normal 34" xfId="32"/>
    <cellStyle name="Normal 34 2" xfId="33"/>
    <cellStyle name="Normal 36" xfId="34"/>
    <cellStyle name="Normal 36 2" xfId="35"/>
    <cellStyle name="Normal 37" xfId="36"/>
    <cellStyle name="Normal 37 2" xfId="37"/>
    <cellStyle name="Normal 4" xfId="38"/>
    <cellStyle name="Normal 5" xfId="39"/>
    <cellStyle name="Normal 5 2" xfId="40"/>
    <cellStyle name="Normal 6" xfId="41"/>
    <cellStyle name="Normal 6 2" xfId="42"/>
    <cellStyle name="Normal 7" xfId="43"/>
    <cellStyle name="Normal 7 2" xfId="44"/>
    <cellStyle name="Normal 8" xfId="45"/>
    <cellStyle name="Normal 9" xfId="46"/>
    <cellStyle name="Normal 9 2" xfId="47"/>
    <cellStyle name="Percent" xfId="48" builtinId="5"/>
    <cellStyle name="Percent 2" xfId="49"/>
    <cellStyle name="Percent 3" xfId="50"/>
    <cellStyle name="Percent 3 2" xfId="51"/>
    <cellStyle name="Percent 4" xfId="52"/>
    <cellStyle name="Percent 4 2" xfId="53"/>
    <cellStyle name="Percent 5" xfId="54"/>
    <cellStyle name="Style 1" xfId="55"/>
    <cellStyle name="Style 1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rightToLeft="1" tabSelected="1" zoomScale="80" zoomScaleNormal="80" workbookViewId="0">
      <pane xSplit="1" topLeftCell="H1" activePane="topRight" state="frozen"/>
      <selection activeCell="A4" sqref="A4"/>
      <selection pane="topRight" activeCell="Z3" sqref="Z3:AA3"/>
    </sheetView>
  </sheetViews>
  <sheetFormatPr defaultRowHeight="15.75" x14ac:dyDescent="0.25"/>
  <cols>
    <col min="1" max="1" width="44.140625" style="30" customWidth="1"/>
    <col min="2" max="2" width="12.28515625" style="30" bestFit="1" customWidth="1"/>
    <col min="3" max="3" width="10.42578125" style="30" bestFit="1" customWidth="1"/>
    <col min="4" max="4" width="12.28515625" style="30" bestFit="1" customWidth="1"/>
    <col min="5" max="5" width="10.42578125" style="30" bestFit="1" customWidth="1"/>
    <col min="6" max="6" width="12.28515625" style="30" bestFit="1" customWidth="1"/>
    <col min="7" max="7" width="10.42578125" style="30" bestFit="1" customWidth="1"/>
    <col min="8" max="8" width="12.28515625" style="30" bestFit="1" customWidth="1"/>
    <col min="9" max="9" width="10.42578125" style="30" bestFit="1" customWidth="1"/>
    <col min="10" max="10" width="12.28515625" style="30" bestFit="1" customWidth="1"/>
    <col min="11" max="11" width="10.42578125" style="30" bestFit="1" customWidth="1"/>
    <col min="12" max="12" width="12.28515625" style="30" bestFit="1" customWidth="1"/>
    <col min="13" max="13" width="10.42578125" style="30" bestFit="1" customWidth="1"/>
    <col min="14" max="14" width="12.28515625" style="30" bestFit="1" customWidth="1"/>
    <col min="15" max="15" width="10.42578125" style="30" bestFit="1" customWidth="1"/>
    <col min="16" max="16" width="11.28515625" style="30" bestFit="1" customWidth="1"/>
    <col min="17" max="17" width="10.28515625" style="30" bestFit="1" customWidth="1"/>
    <col min="18" max="18" width="11.28515625" style="30" bestFit="1" customWidth="1"/>
    <col min="19" max="19" width="10.28515625" style="30" bestFit="1" customWidth="1"/>
    <col min="20" max="20" width="11.28515625" style="30" bestFit="1" customWidth="1"/>
    <col min="21" max="21" width="10.28515625" style="30" bestFit="1" customWidth="1"/>
    <col min="22" max="22" width="11.28515625" style="30" bestFit="1" customWidth="1"/>
    <col min="23" max="23" width="10.28515625" style="30" bestFit="1" customWidth="1"/>
    <col min="24" max="24" width="11.28515625" style="30" bestFit="1" customWidth="1"/>
    <col min="25" max="25" width="10.28515625" style="30" bestFit="1" customWidth="1"/>
    <col min="26" max="26" width="11.140625" style="30" bestFit="1" customWidth="1"/>
    <col min="27" max="27" width="10.28515625" style="30" bestFit="1" customWidth="1"/>
    <col min="28" max="28" width="11.42578125" style="30" bestFit="1" customWidth="1"/>
    <col min="29" max="29" width="10.85546875" style="30" bestFit="1" customWidth="1"/>
    <col min="30" max="30" width="10.5703125" style="30" bestFit="1" customWidth="1"/>
    <col min="31" max="31" width="10.85546875" style="30" bestFit="1" customWidth="1"/>
    <col min="32" max="32" width="10.5703125" style="30" customWidth="1"/>
    <col min="33" max="33" width="10.42578125" style="30" customWidth="1"/>
    <col min="34" max="35" width="9.140625" style="30"/>
    <col min="36" max="36" width="15.28515625" style="30" customWidth="1"/>
    <col min="37" max="16384" width="9.140625" style="30"/>
  </cols>
  <sheetData>
    <row r="1" spans="1:33" ht="18.75" x14ac:dyDescent="0.25">
      <c r="A1" s="75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.75" x14ac:dyDescent="0.25">
      <c r="A2" s="77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63" customHeight="1" x14ac:dyDescent="0.25">
      <c r="A3" s="2"/>
      <c r="B3" s="73" t="s">
        <v>39</v>
      </c>
      <c r="C3" s="73"/>
      <c r="D3" s="73" t="s">
        <v>40</v>
      </c>
      <c r="E3" s="73"/>
      <c r="F3" s="73" t="s">
        <v>41</v>
      </c>
      <c r="G3" s="73"/>
      <c r="H3" s="73" t="s">
        <v>42</v>
      </c>
      <c r="I3" s="73"/>
      <c r="J3" s="73" t="s">
        <v>43</v>
      </c>
      <c r="K3" s="73"/>
      <c r="L3" s="73" t="s">
        <v>44</v>
      </c>
      <c r="M3" s="73"/>
      <c r="N3" s="73" t="s">
        <v>45</v>
      </c>
      <c r="O3" s="73"/>
      <c r="P3" s="73" t="s">
        <v>46</v>
      </c>
      <c r="Q3" s="73"/>
      <c r="R3" s="73" t="s">
        <v>47</v>
      </c>
      <c r="S3" s="73"/>
      <c r="T3" s="73" t="s">
        <v>48</v>
      </c>
      <c r="U3" s="73"/>
      <c r="V3" s="73" t="s">
        <v>49</v>
      </c>
      <c r="W3" s="73"/>
      <c r="X3" s="73" t="s">
        <v>50</v>
      </c>
      <c r="Y3" s="73"/>
      <c r="Z3" s="73" t="s">
        <v>51</v>
      </c>
      <c r="AA3" s="73"/>
      <c r="AB3" s="74" t="s">
        <v>19</v>
      </c>
      <c r="AC3" s="74"/>
      <c r="AD3" s="74" t="s">
        <v>20</v>
      </c>
      <c r="AE3" s="74"/>
      <c r="AF3" s="52" t="s">
        <v>19</v>
      </c>
      <c r="AG3" s="52" t="s">
        <v>20</v>
      </c>
    </row>
    <row r="4" spans="1:33" x14ac:dyDescent="0.25">
      <c r="A4" s="2"/>
      <c r="B4" s="31" t="s">
        <v>29</v>
      </c>
      <c r="C4" s="31" t="s">
        <v>30</v>
      </c>
      <c r="D4" s="31" t="s">
        <v>29</v>
      </c>
      <c r="E4" s="31" t="s">
        <v>30</v>
      </c>
      <c r="F4" s="31" t="s">
        <v>29</v>
      </c>
      <c r="G4" s="31" t="s">
        <v>30</v>
      </c>
      <c r="H4" s="31" t="s">
        <v>29</v>
      </c>
      <c r="I4" s="31" t="s">
        <v>30</v>
      </c>
      <c r="J4" s="31" t="s">
        <v>29</v>
      </c>
      <c r="K4" s="31" t="s">
        <v>30</v>
      </c>
      <c r="L4" s="31" t="s">
        <v>29</v>
      </c>
      <c r="M4" s="31" t="s">
        <v>30</v>
      </c>
      <c r="N4" s="31" t="s">
        <v>29</v>
      </c>
      <c r="O4" s="31" t="s">
        <v>30</v>
      </c>
      <c r="P4" s="31" t="s">
        <v>29</v>
      </c>
      <c r="Q4" s="31" t="s">
        <v>30</v>
      </c>
      <c r="R4" s="31" t="s">
        <v>29</v>
      </c>
      <c r="S4" s="31" t="s">
        <v>30</v>
      </c>
      <c r="T4" s="31" t="s">
        <v>29</v>
      </c>
      <c r="U4" s="31" t="s">
        <v>30</v>
      </c>
      <c r="V4" s="31" t="s">
        <v>29</v>
      </c>
      <c r="W4" s="31" t="s">
        <v>30</v>
      </c>
      <c r="X4" s="31" t="s">
        <v>29</v>
      </c>
      <c r="Y4" s="31" t="s">
        <v>30</v>
      </c>
      <c r="Z4" s="31" t="s">
        <v>29</v>
      </c>
      <c r="AA4" s="31" t="s">
        <v>30</v>
      </c>
      <c r="AB4" s="31" t="s">
        <v>29</v>
      </c>
      <c r="AC4" s="31" t="s">
        <v>30</v>
      </c>
      <c r="AD4" s="31" t="s">
        <v>29</v>
      </c>
      <c r="AE4" s="31" t="s">
        <v>30</v>
      </c>
      <c r="AF4" s="79" t="s">
        <v>13</v>
      </c>
      <c r="AG4" s="79"/>
    </row>
    <row r="5" spans="1:33" ht="30.75" customHeight="1" x14ac:dyDescent="0.25">
      <c r="A5" s="32" t="s">
        <v>18</v>
      </c>
      <c r="B5" s="4">
        <v>3047.3</v>
      </c>
      <c r="C5" s="4">
        <v>620.9</v>
      </c>
      <c r="D5" s="4">
        <v>3116.1</v>
      </c>
      <c r="E5" s="4">
        <v>631.70000000000005</v>
      </c>
      <c r="F5" s="4">
        <v>3114.7</v>
      </c>
      <c r="G5" s="4">
        <v>650</v>
      </c>
      <c r="H5" s="4">
        <v>3155.4</v>
      </c>
      <c r="I5" s="4">
        <v>647.29999999999995</v>
      </c>
      <c r="J5" s="4">
        <v>3208.9</v>
      </c>
      <c r="K5" s="4">
        <v>660</v>
      </c>
      <c r="L5" s="4">
        <v>3206.1</v>
      </c>
      <c r="M5" s="4">
        <v>667</v>
      </c>
      <c r="N5" s="4">
        <v>3216.2</v>
      </c>
      <c r="O5" s="4">
        <v>665.6</v>
      </c>
      <c r="P5" s="4">
        <v>3231.5</v>
      </c>
      <c r="Q5" s="4">
        <v>670</v>
      </c>
      <c r="R5" s="4">
        <v>3259.8</v>
      </c>
      <c r="S5" s="4">
        <v>692.1</v>
      </c>
      <c r="T5" s="4">
        <v>3301.3</v>
      </c>
      <c r="U5" s="4">
        <v>694.4</v>
      </c>
      <c r="V5" s="4">
        <v>3327.1</v>
      </c>
      <c r="W5" s="4">
        <v>698.9</v>
      </c>
      <c r="X5" s="4">
        <v>3372.1</v>
      </c>
      <c r="Y5" s="4">
        <v>703.1</v>
      </c>
      <c r="Z5" s="53">
        <v>3402.4</v>
      </c>
      <c r="AA5" s="53">
        <v>706.7</v>
      </c>
      <c r="AB5" s="17">
        <f>Z5/X5-1</f>
        <v>8.9854986506925361E-3</v>
      </c>
      <c r="AC5" s="17">
        <f>AA5/Y5-1</f>
        <v>5.1201820509174656E-3</v>
      </c>
      <c r="AD5" s="17">
        <f>Z5/B5-1</f>
        <v>0.1165293866701671</v>
      </c>
      <c r="AE5" s="17">
        <f>AA5/C5-1</f>
        <v>0.13818650346271544</v>
      </c>
      <c r="AF5" s="16">
        <f>((Z5+AA5)/(X5+Y5))-1</f>
        <v>8.3186101295642523E-3</v>
      </c>
      <c r="AG5" s="16">
        <f>((Z5+AA5)/(B5+C5))-1</f>
        <v>0.1201951911019028</v>
      </c>
    </row>
    <row r="6" spans="1:33" ht="30.75" customHeight="1" x14ac:dyDescent="0.25">
      <c r="A6" s="33" t="s">
        <v>15</v>
      </c>
      <c r="B6" s="5">
        <f t="shared" ref="B6:U6" si="0">B7+B14</f>
        <v>1477.3999999999999</v>
      </c>
      <c r="C6" s="5">
        <f t="shared" si="0"/>
        <v>396.90000000000003</v>
      </c>
      <c r="D6" s="5">
        <f t="shared" si="0"/>
        <v>1500.3000000000002</v>
      </c>
      <c r="E6" s="5">
        <f t="shared" si="0"/>
        <v>396.6</v>
      </c>
      <c r="F6" s="5">
        <f t="shared" si="0"/>
        <v>1495.6000000000001</v>
      </c>
      <c r="G6" s="5">
        <f t="shared" si="0"/>
        <v>400.2</v>
      </c>
      <c r="H6" s="5">
        <f t="shared" si="0"/>
        <v>1496.6</v>
      </c>
      <c r="I6" s="5">
        <f t="shared" si="0"/>
        <v>400.40000000000003</v>
      </c>
      <c r="J6" s="5">
        <f t="shared" si="0"/>
        <v>1522.8999999999999</v>
      </c>
      <c r="K6" s="5">
        <f t="shared" si="0"/>
        <v>404.8</v>
      </c>
      <c r="L6" s="5">
        <f t="shared" si="0"/>
        <v>1534.4</v>
      </c>
      <c r="M6" s="5">
        <f t="shared" si="0"/>
        <v>410.4</v>
      </c>
      <c r="N6" s="5">
        <f t="shared" si="0"/>
        <v>1530</v>
      </c>
      <c r="O6" s="5">
        <f t="shared" si="0"/>
        <v>409.2</v>
      </c>
      <c r="P6" s="5">
        <f t="shared" si="0"/>
        <v>1539.8</v>
      </c>
      <c r="Q6" s="12">
        <f t="shared" si="0"/>
        <v>413.59999999999991</v>
      </c>
      <c r="R6" s="12">
        <f t="shared" si="0"/>
        <v>1557.1</v>
      </c>
      <c r="S6" s="12">
        <f t="shared" si="0"/>
        <v>424.5</v>
      </c>
      <c r="T6" s="12">
        <f t="shared" si="0"/>
        <v>1548.8</v>
      </c>
      <c r="U6" s="12">
        <f t="shared" si="0"/>
        <v>425.40000000000003</v>
      </c>
      <c r="V6" s="12">
        <f>V7+V14</f>
        <v>1564.8000000000002</v>
      </c>
      <c r="W6" s="12">
        <f>W7+W14</f>
        <v>429.7</v>
      </c>
      <c r="X6" s="12">
        <f>X7+X14</f>
        <v>1562.7999999999997</v>
      </c>
      <c r="Y6" s="12">
        <f>Y7+Y14</f>
        <v>428.90000000000003</v>
      </c>
      <c r="Z6" s="54">
        <v>1565.1999999999998</v>
      </c>
      <c r="AA6" s="54">
        <v>431</v>
      </c>
      <c r="AB6" s="18">
        <f t="shared" ref="AB6:AB30" si="1">Z6/X6-1</f>
        <v>1.5357051446123204E-3</v>
      </c>
      <c r="AC6" s="18">
        <f t="shared" ref="AC6:AC30" si="2">AA6/Y6-1</f>
        <v>4.8962462112380756E-3</v>
      </c>
      <c r="AD6" s="18">
        <f t="shared" ref="AD6:AD30" si="3">Z6/B6-1</f>
        <v>5.9428726140517085E-2</v>
      </c>
      <c r="AE6" s="18">
        <f t="shared" ref="AE6:AE30" si="4">AA6/C6-1</f>
        <v>8.5915847820609681E-2</v>
      </c>
      <c r="AF6" s="15">
        <f t="shared" ref="AF6:AF30" si="5">((Z6+AA6)/(X6+Y6))-1</f>
        <v>2.2593764121101589E-3</v>
      </c>
      <c r="AG6" s="15">
        <f t="shared" ref="AG6:AG30" si="6">((Z6+AA6)/(B6+C6))-1</f>
        <v>6.5037614042575909E-2</v>
      </c>
    </row>
    <row r="7" spans="1:33" ht="30.75" customHeight="1" x14ac:dyDescent="0.25">
      <c r="A7" s="56" t="s">
        <v>16</v>
      </c>
      <c r="B7" s="62">
        <f t="shared" ref="B7:U7" si="7">B8+B9+B10+B13</f>
        <v>1285.8</v>
      </c>
      <c r="C7" s="62">
        <f t="shared" si="7"/>
        <v>365.1</v>
      </c>
      <c r="D7" s="62">
        <f t="shared" si="7"/>
        <v>1311.9</v>
      </c>
      <c r="E7" s="62">
        <f t="shared" si="7"/>
        <v>366.20000000000005</v>
      </c>
      <c r="F7" s="62">
        <f t="shared" si="7"/>
        <v>1304.1000000000001</v>
      </c>
      <c r="G7" s="62">
        <f t="shared" si="7"/>
        <v>369.7</v>
      </c>
      <c r="H7" s="62">
        <f t="shared" si="7"/>
        <v>1309.1999999999998</v>
      </c>
      <c r="I7" s="62">
        <f t="shared" si="7"/>
        <v>370.90000000000003</v>
      </c>
      <c r="J7" s="62">
        <f t="shared" si="7"/>
        <v>1333.1</v>
      </c>
      <c r="K7" s="62">
        <f t="shared" si="7"/>
        <v>376.2</v>
      </c>
      <c r="L7" s="62">
        <f t="shared" si="7"/>
        <v>1336.2</v>
      </c>
      <c r="M7" s="62">
        <f t="shared" si="7"/>
        <v>381</v>
      </c>
      <c r="N7" s="62">
        <f t="shared" si="7"/>
        <v>1334.3</v>
      </c>
      <c r="O7" s="62">
        <f t="shared" si="7"/>
        <v>379.9</v>
      </c>
      <c r="P7" s="62">
        <f t="shared" si="7"/>
        <v>1345.2</v>
      </c>
      <c r="Q7" s="62">
        <f t="shared" si="7"/>
        <v>383.19999999999993</v>
      </c>
      <c r="R7" s="62">
        <f t="shared" si="7"/>
        <v>1352</v>
      </c>
      <c r="S7" s="62">
        <f t="shared" si="7"/>
        <v>388.2</v>
      </c>
      <c r="T7" s="62">
        <f t="shared" si="7"/>
        <v>1349</v>
      </c>
      <c r="U7" s="62">
        <f t="shared" si="7"/>
        <v>389.3</v>
      </c>
      <c r="V7" s="62">
        <f>V8+V9+V10+V13</f>
        <v>1358.8000000000002</v>
      </c>
      <c r="W7" s="62">
        <f>W8+W9+W10+W13</f>
        <v>393.2</v>
      </c>
      <c r="X7" s="62">
        <f>X8+X9+X10+X13</f>
        <v>1344.2999999999997</v>
      </c>
      <c r="Y7" s="62">
        <f>Y8+Y9+Y10+Y13</f>
        <v>393.70000000000005</v>
      </c>
      <c r="Z7" s="63">
        <v>1344.3</v>
      </c>
      <c r="AA7" s="63">
        <v>393.5</v>
      </c>
      <c r="AB7" s="64">
        <f t="shared" si="1"/>
        <v>0</v>
      </c>
      <c r="AC7" s="64">
        <f t="shared" si="2"/>
        <v>-5.0800101600212422E-4</v>
      </c>
      <c r="AD7" s="64">
        <f t="shared" si="3"/>
        <v>4.5496966868875388E-2</v>
      </c>
      <c r="AE7" s="64">
        <f t="shared" si="4"/>
        <v>7.7786907696521412E-2</v>
      </c>
      <c r="AF7" s="80">
        <f t="shared" si="5"/>
        <v>-1.1507479861905257E-4</v>
      </c>
      <c r="AG7" s="65">
        <f t="shared" si="6"/>
        <v>5.2637955054818608E-2</v>
      </c>
    </row>
    <row r="8" spans="1:33" ht="30.75" customHeight="1" x14ac:dyDescent="0.25">
      <c r="A8" s="35" t="s">
        <v>0</v>
      </c>
      <c r="B8" s="6">
        <v>175.2</v>
      </c>
      <c r="C8" s="6">
        <v>34.5</v>
      </c>
      <c r="D8" s="6">
        <v>175</v>
      </c>
      <c r="E8" s="6">
        <v>34.200000000000003</v>
      </c>
      <c r="F8" s="6">
        <v>181.3</v>
      </c>
      <c r="G8" s="6">
        <v>34.700000000000003</v>
      </c>
      <c r="H8" s="6">
        <v>180.7</v>
      </c>
      <c r="I8" s="6">
        <v>34.5</v>
      </c>
      <c r="J8" s="6">
        <v>178.6</v>
      </c>
      <c r="K8" s="6">
        <v>34.9</v>
      </c>
      <c r="L8" s="6">
        <v>182.7</v>
      </c>
      <c r="M8" s="6">
        <v>36.1</v>
      </c>
      <c r="N8" s="6">
        <v>176</v>
      </c>
      <c r="O8" s="6">
        <v>35.799999999999997</v>
      </c>
      <c r="P8" s="6">
        <v>177.4</v>
      </c>
      <c r="Q8" s="6">
        <v>35.6</v>
      </c>
      <c r="R8" s="6">
        <v>177.3</v>
      </c>
      <c r="S8" s="6">
        <v>35.299999999999997</v>
      </c>
      <c r="T8" s="6">
        <v>176.3</v>
      </c>
      <c r="U8" s="6">
        <v>35.200000000000003</v>
      </c>
      <c r="V8" s="6">
        <v>150.69999999999999</v>
      </c>
      <c r="W8" s="6">
        <v>35</v>
      </c>
      <c r="X8" s="6">
        <v>149.4</v>
      </c>
      <c r="Y8" s="6">
        <v>34.700000000000003</v>
      </c>
      <c r="Z8" s="55">
        <v>150.6</v>
      </c>
      <c r="AA8" s="55">
        <v>33.4</v>
      </c>
      <c r="AB8" s="60">
        <f t="shared" si="1"/>
        <v>8.0321285140561027E-3</v>
      </c>
      <c r="AC8" s="60">
        <f t="shared" si="2"/>
        <v>-3.7463976945245059E-2</v>
      </c>
      <c r="AD8" s="60">
        <f t="shared" si="3"/>
        <v>-0.1404109589041096</v>
      </c>
      <c r="AE8" s="60">
        <f t="shared" si="4"/>
        <v>-3.1884057971014568E-2</v>
      </c>
      <c r="AF8" s="61">
        <f t="shared" si="5"/>
        <v>-5.4318305268885592E-4</v>
      </c>
      <c r="AG8" s="61">
        <f t="shared" si="6"/>
        <v>-0.12255603242727697</v>
      </c>
    </row>
    <row r="9" spans="1:33" ht="30.75" customHeight="1" x14ac:dyDescent="0.25">
      <c r="A9" s="36" t="s">
        <v>36</v>
      </c>
      <c r="B9" s="7">
        <v>207.1</v>
      </c>
      <c r="C9" s="7">
        <v>44.4</v>
      </c>
      <c r="D9" s="7">
        <v>202.2</v>
      </c>
      <c r="E9" s="7">
        <v>43.9</v>
      </c>
      <c r="F9" s="7">
        <v>201.1</v>
      </c>
      <c r="G9" s="7">
        <v>44</v>
      </c>
      <c r="H9" s="7">
        <v>203.2</v>
      </c>
      <c r="I9" s="7">
        <v>43.8</v>
      </c>
      <c r="J9" s="7">
        <v>210.2</v>
      </c>
      <c r="K9" s="7">
        <v>44.8</v>
      </c>
      <c r="L9" s="7">
        <v>220.4</v>
      </c>
      <c r="M9" s="7">
        <v>44</v>
      </c>
      <c r="N9" s="7">
        <v>224.5</v>
      </c>
      <c r="O9" s="7">
        <v>43.3</v>
      </c>
      <c r="P9" s="7">
        <v>227</v>
      </c>
      <c r="Q9" s="7">
        <v>44.5</v>
      </c>
      <c r="R9" s="7">
        <v>231.5</v>
      </c>
      <c r="S9" s="7">
        <v>48.9</v>
      </c>
      <c r="T9" s="7">
        <v>231.6</v>
      </c>
      <c r="U9" s="7">
        <v>50.6</v>
      </c>
      <c r="V9" s="7">
        <v>244.6</v>
      </c>
      <c r="W9" s="7">
        <v>51.8</v>
      </c>
      <c r="X9" s="7">
        <v>242.7</v>
      </c>
      <c r="Y9" s="7">
        <v>49.9</v>
      </c>
      <c r="Z9" s="55">
        <v>239</v>
      </c>
      <c r="AA9" s="55">
        <v>49.8</v>
      </c>
      <c r="AB9" s="60">
        <f t="shared" si="1"/>
        <v>-1.5245158632056E-2</v>
      </c>
      <c r="AC9" s="60">
        <f t="shared" si="2"/>
        <v>-2.0040080160320661E-3</v>
      </c>
      <c r="AD9" s="60">
        <f t="shared" si="3"/>
        <v>0.15403186866248197</v>
      </c>
      <c r="AE9" s="60">
        <f t="shared" si="4"/>
        <v>0.12162162162162149</v>
      </c>
      <c r="AF9" s="61">
        <f t="shared" si="5"/>
        <v>-1.298701298701288E-2</v>
      </c>
      <c r="AG9" s="61">
        <f t="shared" si="6"/>
        <v>0.1483101391650099</v>
      </c>
    </row>
    <row r="10" spans="1:33" ht="30.75" customHeight="1" x14ac:dyDescent="0.25">
      <c r="A10" s="36" t="s">
        <v>17</v>
      </c>
      <c r="B10" s="6">
        <f t="shared" ref="B10:U10" si="8">B12+B11</f>
        <v>892.3</v>
      </c>
      <c r="C10" s="6">
        <f t="shared" si="8"/>
        <v>284.8</v>
      </c>
      <c r="D10" s="6">
        <f t="shared" si="8"/>
        <v>923.2</v>
      </c>
      <c r="E10" s="6">
        <f t="shared" si="8"/>
        <v>286.60000000000002</v>
      </c>
      <c r="F10" s="6">
        <f t="shared" si="8"/>
        <v>910.5</v>
      </c>
      <c r="G10" s="6">
        <f t="shared" si="8"/>
        <v>289.5</v>
      </c>
      <c r="H10" s="6">
        <f t="shared" si="8"/>
        <v>914.7</v>
      </c>
      <c r="I10" s="6">
        <f t="shared" si="8"/>
        <v>291.10000000000002</v>
      </c>
      <c r="J10" s="6">
        <f t="shared" si="8"/>
        <v>933.9</v>
      </c>
      <c r="K10" s="6">
        <f t="shared" si="8"/>
        <v>295</v>
      </c>
      <c r="L10" s="6">
        <f t="shared" si="8"/>
        <v>922.30000000000007</v>
      </c>
      <c r="M10" s="6">
        <f t="shared" si="8"/>
        <v>299.39999999999998</v>
      </c>
      <c r="N10" s="6">
        <f t="shared" si="8"/>
        <v>924</v>
      </c>
      <c r="O10" s="6">
        <f t="shared" si="8"/>
        <v>299.3</v>
      </c>
      <c r="P10" s="6">
        <f t="shared" si="8"/>
        <v>931.6</v>
      </c>
      <c r="Q10" s="6">
        <f t="shared" si="8"/>
        <v>301.7</v>
      </c>
      <c r="R10" s="6">
        <f t="shared" si="8"/>
        <v>933.7</v>
      </c>
      <c r="S10" s="6">
        <f t="shared" si="8"/>
        <v>302.5</v>
      </c>
      <c r="T10" s="6">
        <f t="shared" si="8"/>
        <v>930.9</v>
      </c>
      <c r="U10" s="6">
        <f t="shared" si="8"/>
        <v>302</v>
      </c>
      <c r="V10" s="6">
        <f>V12+V11</f>
        <v>952.6</v>
      </c>
      <c r="W10" s="6">
        <f>W12+W11</f>
        <v>304.89999999999998</v>
      </c>
      <c r="X10" s="6">
        <f>X12+X11</f>
        <v>933.09999999999991</v>
      </c>
      <c r="Y10" s="6">
        <f>Y12+Y11</f>
        <v>307.60000000000002</v>
      </c>
      <c r="Z10" s="55">
        <v>938.40000000000009</v>
      </c>
      <c r="AA10" s="55">
        <v>308.8</v>
      </c>
      <c r="AB10" s="60">
        <f t="shared" si="1"/>
        <v>5.6799914264282769E-3</v>
      </c>
      <c r="AC10" s="60">
        <f t="shared" si="2"/>
        <v>3.9011703511053764E-3</v>
      </c>
      <c r="AD10" s="60">
        <f t="shared" si="3"/>
        <v>5.1664238484814717E-2</v>
      </c>
      <c r="AE10" s="60">
        <f t="shared" si="4"/>
        <v>8.4269662921348409E-2</v>
      </c>
      <c r="AF10" s="61">
        <f t="shared" si="5"/>
        <v>5.238977996292693E-3</v>
      </c>
      <c r="AG10" s="61">
        <f t="shared" si="6"/>
        <v>5.9553139070597449E-2</v>
      </c>
    </row>
    <row r="11" spans="1:33" ht="30.75" customHeight="1" x14ac:dyDescent="0.25">
      <c r="A11" s="37" t="s">
        <v>52</v>
      </c>
      <c r="B11" s="7">
        <v>659.8</v>
      </c>
      <c r="C11" s="7">
        <v>139.5</v>
      </c>
      <c r="D11" s="7">
        <v>674.9</v>
      </c>
      <c r="E11" s="7">
        <v>140.19999999999999</v>
      </c>
      <c r="F11" s="7">
        <v>673.6</v>
      </c>
      <c r="G11" s="7">
        <v>142.30000000000001</v>
      </c>
      <c r="H11" s="7">
        <v>675.5</v>
      </c>
      <c r="I11" s="7">
        <v>143.4</v>
      </c>
      <c r="J11" s="7">
        <v>679.8</v>
      </c>
      <c r="K11" s="7">
        <v>145.80000000000001</v>
      </c>
      <c r="L11" s="7">
        <v>677.2</v>
      </c>
      <c r="M11" s="7">
        <v>148.69999999999999</v>
      </c>
      <c r="N11" s="7">
        <v>678</v>
      </c>
      <c r="O11" s="7">
        <v>148</v>
      </c>
      <c r="P11" s="7">
        <v>681.1</v>
      </c>
      <c r="Q11" s="7">
        <v>148.6</v>
      </c>
      <c r="R11" s="7">
        <v>679.9</v>
      </c>
      <c r="S11" s="7">
        <v>148.19999999999999</v>
      </c>
      <c r="T11" s="7">
        <v>674.8</v>
      </c>
      <c r="U11" s="7">
        <v>146.4</v>
      </c>
      <c r="V11" s="7">
        <v>689.5</v>
      </c>
      <c r="W11" s="7">
        <v>147</v>
      </c>
      <c r="X11" s="7">
        <v>673.3</v>
      </c>
      <c r="Y11" s="7">
        <v>149.4</v>
      </c>
      <c r="Z11" s="55">
        <v>676.2</v>
      </c>
      <c r="AA11" s="55">
        <v>148.80000000000001</v>
      </c>
      <c r="AB11" s="60">
        <f t="shared" si="1"/>
        <v>4.3071439180157878E-3</v>
      </c>
      <c r="AC11" s="60">
        <f t="shared" si="2"/>
        <v>-4.0160642570280514E-3</v>
      </c>
      <c r="AD11" s="60">
        <f t="shared" si="3"/>
        <v>2.4856016974841078E-2</v>
      </c>
      <c r="AE11" s="60">
        <f t="shared" si="4"/>
        <v>6.6666666666666652E-2</v>
      </c>
      <c r="AF11" s="61">
        <f t="shared" si="5"/>
        <v>2.7956727847333607E-3</v>
      </c>
      <c r="AG11" s="61">
        <f t="shared" si="6"/>
        <v>3.2153133992243177E-2</v>
      </c>
    </row>
    <row r="12" spans="1:33" ht="30.75" customHeight="1" x14ac:dyDescent="0.25">
      <c r="A12" s="37" t="s">
        <v>32</v>
      </c>
      <c r="B12" s="7">
        <v>232.5</v>
      </c>
      <c r="C12" s="7">
        <v>145.30000000000001</v>
      </c>
      <c r="D12" s="7">
        <v>248.3</v>
      </c>
      <c r="E12" s="7">
        <v>146.4</v>
      </c>
      <c r="F12" s="7">
        <v>236.9</v>
      </c>
      <c r="G12" s="7">
        <v>147.19999999999999</v>
      </c>
      <c r="H12" s="7">
        <v>239.2</v>
      </c>
      <c r="I12" s="7">
        <v>147.69999999999999</v>
      </c>
      <c r="J12" s="7">
        <v>254.1</v>
      </c>
      <c r="K12" s="7">
        <v>149.19999999999999</v>
      </c>
      <c r="L12" s="7">
        <v>245.1</v>
      </c>
      <c r="M12" s="7">
        <v>150.69999999999999</v>
      </c>
      <c r="N12" s="7">
        <v>246</v>
      </c>
      <c r="O12" s="7">
        <v>151.30000000000001</v>
      </c>
      <c r="P12" s="7">
        <v>250.5</v>
      </c>
      <c r="Q12" s="7">
        <v>153.1</v>
      </c>
      <c r="R12" s="7">
        <v>253.8</v>
      </c>
      <c r="S12" s="7">
        <v>154.30000000000001</v>
      </c>
      <c r="T12" s="7">
        <v>256.10000000000002</v>
      </c>
      <c r="U12" s="7">
        <v>155.6</v>
      </c>
      <c r="V12" s="7">
        <v>263.10000000000002</v>
      </c>
      <c r="W12" s="7">
        <v>157.9</v>
      </c>
      <c r="X12" s="7">
        <v>259.8</v>
      </c>
      <c r="Y12" s="7">
        <v>158.19999999999999</v>
      </c>
      <c r="Z12" s="55">
        <v>262.2</v>
      </c>
      <c r="AA12" s="55">
        <v>160</v>
      </c>
      <c r="AB12" s="60">
        <f t="shared" si="1"/>
        <v>9.2378752886834725E-3</v>
      </c>
      <c r="AC12" s="60">
        <f t="shared" si="2"/>
        <v>1.1378002528445119E-2</v>
      </c>
      <c r="AD12" s="60">
        <f t="shared" si="3"/>
        <v>0.12774193548387092</v>
      </c>
      <c r="AE12" s="60">
        <f t="shared" si="4"/>
        <v>0.10116999311768748</v>
      </c>
      <c r="AF12" s="61">
        <f t="shared" si="5"/>
        <v>1.0047846889952083E-2</v>
      </c>
      <c r="AG12" s="61">
        <f t="shared" si="6"/>
        <v>0.1175224986765484</v>
      </c>
    </row>
    <row r="13" spans="1:33" ht="30.75" customHeight="1" x14ac:dyDescent="0.25">
      <c r="A13" s="36" t="s">
        <v>2</v>
      </c>
      <c r="B13" s="7">
        <v>11.2</v>
      </c>
      <c r="C13" s="7">
        <v>1.4</v>
      </c>
      <c r="D13" s="7">
        <v>11.5</v>
      </c>
      <c r="E13" s="7">
        <v>1.5</v>
      </c>
      <c r="F13" s="7">
        <v>11.2</v>
      </c>
      <c r="G13" s="7">
        <v>1.5</v>
      </c>
      <c r="H13" s="7">
        <v>10.6</v>
      </c>
      <c r="I13" s="7">
        <v>1.5</v>
      </c>
      <c r="J13" s="7">
        <v>10.4</v>
      </c>
      <c r="K13" s="7">
        <v>1.5</v>
      </c>
      <c r="L13" s="7">
        <v>10.8</v>
      </c>
      <c r="M13" s="7">
        <v>1.5</v>
      </c>
      <c r="N13" s="7">
        <v>9.8000000000000007</v>
      </c>
      <c r="O13" s="7">
        <v>1.5</v>
      </c>
      <c r="P13" s="7">
        <v>9.1999999999999993</v>
      </c>
      <c r="Q13" s="7">
        <v>1.4</v>
      </c>
      <c r="R13" s="7">
        <v>9.5</v>
      </c>
      <c r="S13" s="7">
        <v>1.5</v>
      </c>
      <c r="T13" s="7">
        <v>10.199999999999999</v>
      </c>
      <c r="U13" s="7">
        <v>1.5</v>
      </c>
      <c r="V13" s="7">
        <v>10.9</v>
      </c>
      <c r="W13" s="7">
        <v>1.5</v>
      </c>
      <c r="X13" s="7">
        <v>19.100000000000001</v>
      </c>
      <c r="Y13" s="7">
        <v>1.5</v>
      </c>
      <c r="Z13" s="55">
        <v>16.3</v>
      </c>
      <c r="AA13" s="55">
        <v>1.5</v>
      </c>
      <c r="AB13" s="60">
        <f t="shared" si="1"/>
        <v>-0.1465968586387435</v>
      </c>
      <c r="AC13" s="60">
        <f t="shared" si="2"/>
        <v>0</v>
      </c>
      <c r="AD13" s="60">
        <f t="shared" si="3"/>
        <v>0.45535714285714302</v>
      </c>
      <c r="AE13" s="60">
        <f t="shared" si="4"/>
        <v>7.1428571428571397E-2</v>
      </c>
      <c r="AF13" s="61">
        <f t="shared" si="5"/>
        <v>-0.13592233009708743</v>
      </c>
      <c r="AG13" s="61">
        <f t="shared" si="6"/>
        <v>0.41269841269841279</v>
      </c>
    </row>
    <row r="14" spans="1:33" ht="30.75" customHeight="1" x14ac:dyDescent="0.25">
      <c r="A14" s="57" t="s">
        <v>58</v>
      </c>
      <c r="B14" s="62">
        <v>191.6</v>
      </c>
      <c r="C14" s="62">
        <v>31.8</v>
      </c>
      <c r="D14" s="62">
        <v>188.4</v>
      </c>
      <c r="E14" s="62">
        <v>30.4</v>
      </c>
      <c r="F14" s="62">
        <v>191.5</v>
      </c>
      <c r="G14" s="62">
        <v>30.5</v>
      </c>
      <c r="H14" s="62">
        <v>187.4</v>
      </c>
      <c r="I14" s="62">
        <v>29.5</v>
      </c>
      <c r="J14" s="62">
        <v>189.8</v>
      </c>
      <c r="K14" s="62">
        <v>28.6</v>
      </c>
      <c r="L14" s="62">
        <v>198.2</v>
      </c>
      <c r="M14" s="62">
        <v>29.4</v>
      </c>
      <c r="N14" s="62">
        <v>195.7</v>
      </c>
      <c r="O14" s="62">
        <v>29.3</v>
      </c>
      <c r="P14" s="62">
        <v>194.6</v>
      </c>
      <c r="Q14" s="62">
        <v>30.4</v>
      </c>
      <c r="R14" s="62">
        <v>205.1</v>
      </c>
      <c r="S14" s="62">
        <v>36.299999999999997</v>
      </c>
      <c r="T14" s="62">
        <v>199.8</v>
      </c>
      <c r="U14" s="62">
        <v>36.1</v>
      </c>
      <c r="V14" s="62">
        <v>206</v>
      </c>
      <c r="W14" s="62">
        <v>36.5</v>
      </c>
      <c r="X14" s="62">
        <v>218.5</v>
      </c>
      <c r="Y14" s="62">
        <v>35.200000000000003</v>
      </c>
      <c r="Z14" s="63">
        <v>220.89999999999998</v>
      </c>
      <c r="AA14" s="63">
        <v>37.5</v>
      </c>
      <c r="AB14" s="64">
        <f t="shared" si="1"/>
        <v>1.0983981693363676E-2</v>
      </c>
      <c r="AC14" s="64">
        <f t="shared" si="2"/>
        <v>6.534090909090895E-2</v>
      </c>
      <c r="AD14" s="64">
        <f t="shared" si="3"/>
        <v>0.15292275574112724</v>
      </c>
      <c r="AE14" s="64">
        <f t="shared" si="4"/>
        <v>0.179245283018868</v>
      </c>
      <c r="AF14" s="65">
        <f t="shared" si="5"/>
        <v>1.852581789515173E-2</v>
      </c>
      <c r="AG14" s="65">
        <f t="shared" si="6"/>
        <v>0.15666965085049234</v>
      </c>
    </row>
    <row r="15" spans="1:33" ht="30.75" customHeight="1" x14ac:dyDescent="0.25">
      <c r="A15" s="38" t="s">
        <v>3</v>
      </c>
      <c r="B15" s="7">
        <v>15.7</v>
      </c>
      <c r="C15" s="7">
        <v>2.6</v>
      </c>
      <c r="D15" s="7">
        <v>16.5</v>
      </c>
      <c r="E15" s="7">
        <v>2.6</v>
      </c>
      <c r="F15" s="7">
        <v>16.7</v>
      </c>
      <c r="G15" s="7">
        <v>2.8</v>
      </c>
      <c r="H15" s="7">
        <v>16.5</v>
      </c>
      <c r="I15" s="7">
        <v>2.7</v>
      </c>
      <c r="J15" s="7">
        <v>17.2</v>
      </c>
      <c r="K15" s="7">
        <v>2.6</v>
      </c>
      <c r="L15" s="7">
        <v>16.7</v>
      </c>
      <c r="M15" s="7">
        <v>2.4</v>
      </c>
      <c r="N15" s="7">
        <v>16.899999999999999</v>
      </c>
      <c r="O15" s="7">
        <v>1.9</v>
      </c>
      <c r="P15" s="7">
        <v>17.100000000000001</v>
      </c>
      <c r="Q15" s="7">
        <v>1.9</v>
      </c>
      <c r="R15" s="7">
        <v>17.8</v>
      </c>
      <c r="S15" s="7">
        <v>2</v>
      </c>
      <c r="T15" s="7">
        <v>17.7</v>
      </c>
      <c r="U15" s="7">
        <v>2</v>
      </c>
      <c r="V15" s="7">
        <v>18.7</v>
      </c>
      <c r="W15" s="7">
        <v>1.9</v>
      </c>
      <c r="X15" s="7">
        <v>17.100000000000001</v>
      </c>
      <c r="Y15" s="7">
        <v>1.8</v>
      </c>
      <c r="Z15" s="55">
        <v>17.600000000000001</v>
      </c>
      <c r="AA15" s="55">
        <v>1.9</v>
      </c>
      <c r="AB15" s="60">
        <f t="shared" si="1"/>
        <v>2.9239766081871288E-2</v>
      </c>
      <c r="AC15" s="60">
        <f t="shared" si="2"/>
        <v>5.555555555555558E-2</v>
      </c>
      <c r="AD15" s="60">
        <f t="shared" si="3"/>
        <v>0.12101910828025497</v>
      </c>
      <c r="AE15" s="60">
        <f t="shared" si="4"/>
        <v>-0.26923076923076927</v>
      </c>
      <c r="AF15" s="61">
        <f t="shared" si="5"/>
        <v>3.1746031746031633E-2</v>
      </c>
      <c r="AG15" s="61">
        <f t="shared" si="6"/>
        <v>6.5573770491803129E-2</v>
      </c>
    </row>
    <row r="16" spans="1:33" ht="30.75" customHeight="1" x14ac:dyDescent="0.25">
      <c r="A16" s="33" t="s">
        <v>53</v>
      </c>
      <c r="B16" s="5">
        <f t="shared" ref="B16:U16" si="9">SUM(B17:B20)</f>
        <v>430.2</v>
      </c>
      <c r="C16" s="5">
        <f t="shared" si="9"/>
        <v>106</v>
      </c>
      <c r="D16" s="5">
        <f t="shared" si="9"/>
        <v>431.90000000000003</v>
      </c>
      <c r="E16" s="5">
        <f t="shared" si="9"/>
        <v>109.50000000000001</v>
      </c>
      <c r="F16" s="5">
        <f t="shared" si="9"/>
        <v>436.99999999999994</v>
      </c>
      <c r="G16" s="5">
        <f t="shared" si="9"/>
        <v>111.5</v>
      </c>
      <c r="H16" s="5">
        <f t="shared" si="9"/>
        <v>438.59999999999997</v>
      </c>
      <c r="I16" s="5">
        <f t="shared" si="9"/>
        <v>112.3</v>
      </c>
      <c r="J16" s="5">
        <f t="shared" si="9"/>
        <v>440.70000000000005</v>
      </c>
      <c r="K16" s="5">
        <f t="shared" si="9"/>
        <v>117.9</v>
      </c>
      <c r="L16" s="5">
        <f t="shared" si="9"/>
        <v>453.3</v>
      </c>
      <c r="M16" s="5">
        <f t="shared" si="9"/>
        <v>120.99999999999999</v>
      </c>
      <c r="N16" s="5">
        <f t="shared" si="9"/>
        <v>456.9</v>
      </c>
      <c r="O16" s="5">
        <f t="shared" si="9"/>
        <v>122.6</v>
      </c>
      <c r="P16" s="5">
        <f t="shared" si="9"/>
        <v>460.7</v>
      </c>
      <c r="Q16" s="5">
        <f t="shared" si="9"/>
        <v>124.69999999999999</v>
      </c>
      <c r="R16" s="5">
        <f t="shared" si="9"/>
        <v>467.7</v>
      </c>
      <c r="S16" s="5">
        <f t="shared" si="9"/>
        <v>126.19999999999999</v>
      </c>
      <c r="T16" s="5">
        <f t="shared" si="9"/>
        <v>471.70000000000005</v>
      </c>
      <c r="U16" s="5">
        <f t="shared" si="9"/>
        <v>129.29999999999998</v>
      </c>
      <c r="V16" s="5">
        <f>SUM(V17:V20)</f>
        <v>488.80000000000007</v>
      </c>
      <c r="W16" s="5">
        <f>SUM(W17:W20)</f>
        <v>131.4</v>
      </c>
      <c r="X16" s="5">
        <f>SUM(X17:X20)</f>
        <v>501.69999999999993</v>
      </c>
      <c r="Y16" s="5">
        <f>SUM(Y17:Y20)</f>
        <v>132.69999999999999</v>
      </c>
      <c r="Z16" s="54">
        <v>503.39999999999992</v>
      </c>
      <c r="AA16" s="54">
        <v>136.69999999999999</v>
      </c>
      <c r="AB16" s="18">
        <f t="shared" si="1"/>
        <v>3.3884791708191919E-3</v>
      </c>
      <c r="AC16" s="18">
        <f t="shared" si="2"/>
        <v>3.0143180105501211E-2</v>
      </c>
      <c r="AD16" s="18">
        <f t="shared" si="3"/>
        <v>0.17015341701534159</v>
      </c>
      <c r="AE16" s="18">
        <f t="shared" si="4"/>
        <v>0.28962264150943384</v>
      </c>
      <c r="AF16" s="15">
        <f t="shared" si="5"/>
        <v>8.9848675914250276E-3</v>
      </c>
      <c r="AG16" s="15">
        <f t="shared" si="6"/>
        <v>0.19377098097724699</v>
      </c>
    </row>
    <row r="17" spans="1:34" ht="30.75" customHeight="1" x14ac:dyDescent="0.25">
      <c r="A17" s="34" t="s">
        <v>4</v>
      </c>
      <c r="B17" s="6">
        <v>235.2</v>
      </c>
      <c r="C17" s="6">
        <v>19</v>
      </c>
      <c r="D17" s="6">
        <v>230.5</v>
      </c>
      <c r="E17" s="6">
        <v>18.399999999999999</v>
      </c>
      <c r="F17" s="6">
        <v>231.7</v>
      </c>
      <c r="G17" s="6">
        <v>18.399999999999999</v>
      </c>
      <c r="H17" s="6">
        <v>231.2</v>
      </c>
      <c r="I17" s="6">
        <v>17.600000000000001</v>
      </c>
      <c r="J17" s="6">
        <v>227.70000000000002</v>
      </c>
      <c r="K17" s="6">
        <v>17.399999999999999</v>
      </c>
      <c r="L17" s="6">
        <v>230.29999999999998</v>
      </c>
      <c r="M17" s="6">
        <v>18.2</v>
      </c>
      <c r="N17" s="6">
        <v>231.4</v>
      </c>
      <c r="O17" s="6">
        <v>18.5</v>
      </c>
      <c r="P17" s="6">
        <v>228.2</v>
      </c>
      <c r="Q17" s="6">
        <v>18.3</v>
      </c>
      <c r="R17" s="6">
        <v>227.29999999999998</v>
      </c>
      <c r="S17" s="6">
        <v>18</v>
      </c>
      <c r="T17" s="6">
        <v>228.00000000000003</v>
      </c>
      <c r="U17" s="6">
        <v>18.2</v>
      </c>
      <c r="V17" s="6">
        <v>238.60000000000002</v>
      </c>
      <c r="W17" s="6">
        <v>18.5</v>
      </c>
      <c r="X17" s="6">
        <v>246.2</v>
      </c>
      <c r="Y17" s="6">
        <v>18.7</v>
      </c>
      <c r="Z17" s="55">
        <v>244.29999999999998</v>
      </c>
      <c r="AA17" s="55">
        <v>19.3</v>
      </c>
      <c r="AB17" s="60">
        <f t="shared" si="1"/>
        <v>-7.7173030056864045E-3</v>
      </c>
      <c r="AC17" s="60">
        <f t="shared" si="2"/>
        <v>3.2085561497326331E-2</v>
      </c>
      <c r="AD17" s="60">
        <f t="shared" si="3"/>
        <v>3.8690476190476275E-2</v>
      </c>
      <c r="AE17" s="60">
        <f t="shared" si="4"/>
        <v>1.5789473684210575E-2</v>
      </c>
      <c r="AF17" s="61">
        <f t="shared" si="5"/>
        <v>-4.9075122687807227E-3</v>
      </c>
      <c r="AG17" s="61">
        <f t="shared" si="6"/>
        <v>3.6978756884342934E-2</v>
      </c>
    </row>
    <row r="18" spans="1:34" ht="30.75" customHeight="1" x14ac:dyDescent="0.25">
      <c r="A18" s="34" t="s">
        <v>5</v>
      </c>
      <c r="B18" s="6">
        <v>9</v>
      </c>
      <c r="C18" s="6">
        <v>2.8</v>
      </c>
      <c r="D18" s="6">
        <v>9.1999999999999993</v>
      </c>
      <c r="E18" s="6">
        <v>2.8</v>
      </c>
      <c r="F18" s="6">
        <v>9.1999999999999993</v>
      </c>
      <c r="G18" s="6">
        <v>2.7</v>
      </c>
      <c r="H18" s="6">
        <v>9.4</v>
      </c>
      <c r="I18" s="6">
        <v>2.7</v>
      </c>
      <c r="J18" s="6">
        <v>9.3000000000000007</v>
      </c>
      <c r="K18" s="6">
        <v>2.6</v>
      </c>
      <c r="L18" s="6">
        <v>9.5</v>
      </c>
      <c r="M18" s="6">
        <v>2.6</v>
      </c>
      <c r="N18" s="6">
        <v>10</v>
      </c>
      <c r="O18" s="6">
        <v>2.5</v>
      </c>
      <c r="P18" s="6">
        <v>10.1</v>
      </c>
      <c r="Q18" s="6">
        <v>2.5</v>
      </c>
      <c r="R18" s="6">
        <v>10.199999999999999</v>
      </c>
      <c r="S18" s="6">
        <v>2.2999999999999998</v>
      </c>
      <c r="T18" s="6">
        <v>9.8000000000000007</v>
      </c>
      <c r="U18" s="6">
        <v>2.2999999999999998</v>
      </c>
      <c r="V18" s="6">
        <v>10.1</v>
      </c>
      <c r="W18" s="6">
        <v>2.2000000000000002</v>
      </c>
      <c r="X18" s="6">
        <v>13.2</v>
      </c>
      <c r="Y18" s="6">
        <v>2.6</v>
      </c>
      <c r="Z18" s="55">
        <v>13.8</v>
      </c>
      <c r="AA18" s="55">
        <v>2.2000000000000002</v>
      </c>
      <c r="AB18" s="60">
        <f t="shared" si="1"/>
        <v>4.5454545454545636E-2</v>
      </c>
      <c r="AC18" s="60">
        <f t="shared" si="2"/>
        <v>-0.15384615384615385</v>
      </c>
      <c r="AD18" s="60">
        <f t="shared" si="3"/>
        <v>0.53333333333333344</v>
      </c>
      <c r="AE18" s="60">
        <f t="shared" si="4"/>
        <v>-0.21428571428571419</v>
      </c>
      <c r="AF18" s="61">
        <f t="shared" si="5"/>
        <v>1.2658227848101333E-2</v>
      </c>
      <c r="AG18" s="61">
        <f t="shared" si="6"/>
        <v>0.35593220338983045</v>
      </c>
    </row>
    <row r="19" spans="1:34" ht="30.75" customHeight="1" x14ac:dyDescent="0.25">
      <c r="A19" s="34" t="s">
        <v>6</v>
      </c>
      <c r="B19" s="6">
        <v>147.20000000000002</v>
      </c>
      <c r="C19" s="6">
        <v>72.8</v>
      </c>
      <c r="D19" s="6">
        <v>153.4</v>
      </c>
      <c r="E19" s="6">
        <v>76.900000000000006</v>
      </c>
      <c r="F19" s="6">
        <v>157.4</v>
      </c>
      <c r="G19" s="6">
        <v>78.900000000000006</v>
      </c>
      <c r="H19" s="6">
        <v>159.30000000000001</v>
      </c>
      <c r="I19" s="6">
        <v>80.5</v>
      </c>
      <c r="J19" s="6">
        <v>164.9</v>
      </c>
      <c r="K19" s="6">
        <v>86.4</v>
      </c>
      <c r="L19" s="6">
        <v>174.7</v>
      </c>
      <c r="M19" s="6">
        <v>88.6</v>
      </c>
      <c r="N19" s="6">
        <v>176.79999999999998</v>
      </c>
      <c r="O19" s="6">
        <v>90</v>
      </c>
      <c r="P19" s="6">
        <v>183.7</v>
      </c>
      <c r="Q19" s="6">
        <v>92.3</v>
      </c>
      <c r="R19" s="6">
        <v>191.9</v>
      </c>
      <c r="S19" s="6">
        <v>95.1</v>
      </c>
      <c r="T19" s="6">
        <v>195.6</v>
      </c>
      <c r="U19" s="6">
        <v>98.1</v>
      </c>
      <c r="V19" s="6">
        <v>202.5</v>
      </c>
      <c r="W19" s="6">
        <v>99.8</v>
      </c>
      <c r="X19" s="6">
        <v>204.39999999999998</v>
      </c>
      <c r="Y19" s="6">
        <v>100.4</v>
      </c>
      <c r="Z19" s="55">
        <v>207.1</v>
      </c>
      <c r="AA19" s="55">
        <v>104.1</v>
      </c>
      <c r="AB19" s="60">
        <f t="shared" si="1"/>
        <v>1.3209393346379716E-2</v>
      </c>
      <c r="AC19" s="60">
        <f t="shared" si="2"/>
        <v>3.685258964143423E-2</v>
      </c>
      <c r="AD19" s="60">
        <f t="shared" si="3"/>
        <v>0.4069293478260867</v>
      </c>
      <c r="AE19" s="60">
        <f t="shared" si="4"/>
        <v>0.42994505494505497</v>
      </c>
      <c r="AF19" s="61">
        <f t="shared" si="5"/>
        <v>2.09973753280841E-2</v>
      </c>
      <c r="AG19" s="61">
        <f t="shared" si="6"/>
        <v>0.41454545454545455</v>
      </c>
    </row>
    <row r="20" spans="1:34" ht="30.75" customHeight="1" x14ac:dyDescent="0.25">
      <c r="A20" s="34" t="s">
        <v>7</v>
      </c>
      <c r="B20" s="6">
        <v>38.799999999999997</v>
      </c>
      <c r="C20" s="6">
        <v>11.4</v>
      </c>
      <c r="D20" s="6">
        <v>38.799999999999997</v>
      </c>
      <c r="E20" s="6">
        <v>11.4</v>
      </c>
      <c r="F20" s="6">
        <v>38.700000000000003</v>
      </c>
      <c r="G20" s="6">
        <v>11.5</v>
      </c>
      <c r="H20" s="6">
        <v>38.700000000000003</v>
      </c>
      <c r="I20" s="6">
        <v>11.5</v>
      </c>
      <c r="J20" s="6">
        <v>38.799999999999997</v>
      </c>
      <c r="K20" s="6">
        <v>11.5</v>
      </c>
      <c r="L20" s="6">
        <v>38.799999999999997</v>
      </c>
      <c r="M20" s="6">
        <v>11.6</v>
      </c>
      <c r="N20" s="6">
        <v>38.700000000000003</v>
      </c>
      <c r="O20" s="6">
        <v>11.6</v>
      </c>
      <c r="P20" s="6">
        <v>38.700000000000003</v>
      </c>
      <c r="Q20" s="6">
        <v>11.6</v>
      </c>
      <c r="R20" s="6">
        <v>38.299999999999997</v>
      </c>
      <c r="S20" s="6">
        <v>10.8</v>
      </c>
      <c r="T20" s="6">
        <v>38.299999999999997</v>
      </c>
      <c r="U20" s="6">
        <v>10.7</v>
      </c>
      <c r="V20" s="6">
        <v>37.6</v>
      </c>
      <c r="W20" s="6">
        <v>10.9</v>
      </c>
      <c r="X20" s="6">
        <v>37.9</v>
      </c>
      <c r="Y20" s="6">
        <v>11</v>
      </c>
      <c r="Z20" s="55">
        <v>38.200000000000003</v>
      </c>
      <c r="AA20" s="55">
        <v>11.1</v>
      </c>
      <c r="AB20" s="60">
        <f t="shared" si="1"/>
        <v>7.9155672823221224E-3</v>
      </c>
      <c r="AC20" s="60">
        <f t="shared" si="2"/>
        <v>9.0909090909090384E-3</v>
      </c>
      <c r="AD20" s="60">
        <f t="shared" si="3"/>
        <v>-1.546391752577303E-2</v>
      </c>
      <c r="AE20" s="60">
        <f t="shared" si="4"/>
        <v>-2.6315789473684292E-2</v>
      </c>
      <c r="AF20" s="61">
        <f t="shared" si="5"/>
        <v>8.1799591002045258E-3</v>
      </c>
      <c r="AG20" s="61">
        <f t="shared" si="6"/>
        <v>-1.7928286852589514E-2</v>
      </c>
    </row>
    <row r="21" spans="1:34" ht="30.75" customHeight="1" x14ac:dyDescent="0.25">
      <c r="A21" s="33" t="s">
        <v>23</v>
      </c>
      <c r="B21" s="5">
        <f t="shared" ref="B21:U21" si="10">B22+B27</f>
        <v>1799.1</v>
      </c>
      <c r="C21" s="5">
        <f t="shared" si="10"/>
        <v>434.1</v>
      </c>
      <c r="D21" s="5">
        <f t="shared" si="10"/>
        <v>1802.4</v>
      </c>
      <c r="E21" s="5">
        <f t="shared" si="10"/>
        <v>439.90000000000003</v>
      </c>
      <c r="F21" s="5">
        <f t="shared" si="10"/>
        <v>1852.6000000000001</v>
      </c>
      <c r="G21" s="5">
        <f t="shared" si="10"/>
        <v>453.4</v>
      </c>
      <c r="H21" s="5">
        <f t="shared" si="10"/>
        <v>1889.3999999999999</v>
      </c>
      <c r="I21" s="5">
        <f t="shared" si="10"/>
        <v>461.5</v>
      </c>
      <c r="J21" s="5">
        <f t="shared" si="10"/>
        <v>1933.1000000000001</v>
      </c>
      <c r="K21" s="5">
        <f t="shared" si="10"/>
        <v>472.8</v>
      </c>
      <c r="L21" s="5">
        <f t="shared" si="10"/>
        <v>1909.4</v>
      </c>
      <c r="M21" s="5">
        <f t="shared" si="10"/>
        <v>472.7</v>
      </c>
      <c r="N21" s="5">
        <f t="shared" si="10"/>
        <v>1921.6</v>
      </c>
      <c r="O21" s="5">
        <f t="shared" si="10"/>
        <v>471.40000000000003</v>
      </c>
      <c r="P21" s="5">
        <f t="shared" si="10"/>
        <v>1931.4999999999998</v>
      </c>
      <c r="Q21" s="5">
        <f t="shared" si="10"/>
        <v>472</v>
      </c>
      <c r="R21" s="5">
        <f t="shared" si="10"/>
        <v>1931.6000000000001</v>
      </c>
      <c r="S21" s="5">
        <f t="shared" si="10"/>
        <v>489.29999999999995</v>
      </c>
      <c r="T21" s="5">
        <f t="shared" si="10"/>
        <v>1960.8999999999999</v>
      </c>
      <c r="U21" s="5">
        <f t="shared" si="10"/>
        <v>494.50000000000006</v>
      </c>
      <c r="V21" s="5">
        <f>V22+V27</f>
        <v>1953.2</v>
      </c>
      <c r="W21" s="5">
        <f>W22+W27</f>
        <v>491.1</v>
      </c>
      <c r="X21" s="5">
        <f>X22+X27</f>
        <v>2026.4</v>
      </c>
      <c r="Y21" s="5">
        <f>Y22+Y27</f>
        <v>495.50000000000006</v>
      </c>
      <c r="Z21" s="54">
        <v>2039.8</v>
      </c>
      <c r="AA21" s="54">
        <v>500.1</v>
      </c>
      <c r="AB21" s="18">
        <f t="shared" si="1"/>
        <v>6.6127121989734139E-3</v>
      </c>
      <c r="AC21" s="18">
        <f t="shared" si="2"/>
        <v>9.2835519677092471E-3</v>
      </c>
      <c r="AD21" s="18">
        <f t="shared" si="3"/>
        <v>0.13378911678061267</v>
      </c>
      <c r="AE21" s="18">
        <f t="shared" si="4"/>
        <v>0.15203870076019355</v>
      </c>
      <c r="AF21" s="15">
        <f t="shared" si="5"/>
        <v>7.1374757127562471E-3</v>
      </c>
      <c r="AG21" s="15">
        <f t="shared" si="6"/>
        <v>0.13733655740641248</v>
      </c>
    </row>
    <row r="22" spans="1:34" ht="30.6" customHeight="1" x14ac:dyDescent="0.25">
      <c r="A22" s="58" t="s">
        <v>8</v>
      </c>
      <c r="B22" s="62">
        <f t="shared" ref="B22:U22" si="11">SUM(B23:B26)</f>
        <v>1600.3999999999999</v>
      </c>
      <c r="C22" s="62">
        <f t="shared" si="11"/>
        <v>424.1</v>
      </c>
      <c r="D22" s="62">
        <f t="shared" si="11"/>
        <v>1599.6000000000001</v>
      </c>
      <c r="E22" s="62">
        <f t="shared" si="11"/>
        <v>429.8</v>
      </c>
      <c r="F22" s="62">
        <f t="shared" si="11"/>
        <v>1648.8000000000002</v>
      </c>
      <c r="G22" s="62">
        <f t="shared" si="11"/>
        <v>443.79999999999995</v>
      </c>
      <c r="H22" s="62">
        <f t="shared" si="11"/>
        <v>1683.8</v>
      </c>
      <c r="I22" s="62">
        <f t="shared" si="11"/>
        <v>451.7</v>
      </c>
      <c r="J22" s="62">
        <f t="shared" si="11"/>
        <v>1701.6000000000001</v>
      </c>
      <c r="K22" s="62">
        <f t="shared" si="11"/>
        <v>465</v>
      </c>
      <c r="L22" s="62">
        <f t="shared" si="11"/>
        <v>1705.9</v>
      </c>
      <c r="M22" s="62">
        <f t="shared" si="11"/>
        <v>465.09999999999997</v>
      </c>
      <c r="N22" s="62">
        <f t="shared" si="11"/>
        <v>1726.3999999999999</v>
      </c>
      <c r="O22" s="62">
        <f t="shared" si="11"/>
        <v>463.6</v>
      </c>
      <c r="P22" s="62">
        <f t="shared" si="11"/>
        <v>1727.3999999999999</v>
      </c>
      <c r="Q22" s="62">
        <f t="shared" si="11"/>
        <v>464.7</v>
      </c>
      <c r="R22" s="62">
        <f t="shared" si="11"/>
        <v>1748.9</v>
      </c>
      <c r="S22" s="62">
        <f t="shared" si="11"/>
        <v>481.9</v>
      </c>
      <c r="T22" s="62">
        <f t="shared" si="11"/>
        <v>1763.8999999999999</v>
      </c>
      <c r="U22" s="62">
        <f t="shared" si="11"/>
        <v>487.40000000000003</v>
      </c>
      <c r="V22" s="62">
        <f>SUM(V23:V26)</f>
        <v>1774.7</v>
      </c>
      <c r="W22" s="62">
        <f>SUM(W23:W26)</f>
        <v>484.5</v>
      </c>
      <c r="X22" s="62">
        <f>SUM(X23:X26)</f>
        <v>1832</v>
      </c>
      <c r="Y22" s="62">
        <f>SUM(Y23:Y26)</f>
        <v>488.40000000000003</v>
      </c>
      <c r="Z22" s="63">
        <v>1849.7</v>
      </c>
      <c r="AA22" s="63">
        <v>492.3</v>
      </c>
      <c r="AB22" s="64">
        <f t="shared" si="1"/>
        <v>9.6615720524018123E-3</v>
      </c>
      <c r="AC22" s="64">
        <f t="shared" si="2"/>
        <v>7.9852579852579542E-3</v>
      </c>
      <c r="AD22" s="64">
        <f t="shared" si="3"/>
        <v>0.15577355661084735</v>
      </c>
      <c r="AE22" s="64">
        <f t="shared" si="4"/>
        <v>0.16081112945060116</v>
      </c>
      <c r="AF22" s="65">
        <f t="shared" si="5"/>
        <v>9.3087398724358561E-3</v>
      </c>
      <c r="AG22" s="65">
        <f t="shared" si="6"/>
        <v>0.15682884662879726</v>
      </c>
    </row>
    <row r="23" spans="1:34" ht="30.75" customHeight="1" x14ac:dyDescent="0.25">
      <c r="A23" s="39" t="s">
        <v>0</v>
      </c>
      <c r="B23" s="6">
        <v>323.7</v>
      </c>
      <c r="C23" s="6">
        <v>79.900000000000006</v>
      </c>
      <c r="D23" s="6">
        <v>299.7</v>
      </c>
      <c r="E23" s="6">
        <v>80.2</v>
      </c>
      <c r="F23" s="6">
        <v>319.7</v>
      </c>
      <c r="G23" s="6">
        <v>86.7</v>
      </c>
      <c r="H23" s="6">
        <v>328.4</v>
      </c>
      <c r="I23" s="6">
        <v>89.1</v>
      </c>
      <c r="J23" s="6">
        <v>321.8</v>
      </c>
      <c r="K23" s="6">
        <v>93.6</v>
      </c>
      <c r="L23" s="6">
        <v>331.8</v>
      </c>
      <c r="M23" s="6">
        <v>93.9</v>
      </c>
      <c r="N23" s="6">
        <v>347.5</v>
      </c>
      <c r="O23" s="6">
        <v>89.8</v>
      </c>
      <c r="P23" s="6">
        <v>341.2</v>
      </c>
      <c r="Q23" s="6">
        <v>91.2</v>
      </c>
      <c r="R23" s="6">
        <v>322.60000000000002</v>
      </c>
      <c r="S23" s="6">
        <v>100.8</v>
      </c>
      <c r="T23" s="6">
        <v>329.5</v>
      </c>
      <c r="U23" s="6">
        <v>103.5</v>
      </c>
      <c r="V23" s="6">
        <v>327.5</v>
      </c>
      <c r="W23" s="6">
        <v>103.4</v>
      </c>
      <c r="X23" s="6">
        <v>297.8</v>
      </c>
      <c r="Y23" s="6">
        <v>103.9</v>
      </c>
      <c r="Z23" s="55">
        <v>317.5</v>
      </c>
      <c r="AA23" s="55">
        <v>103.1</v>
      </c>
      <c r="AB23" s="60">
        <f t="shared" si="1"/>
        <v>6.6151779717931403E-2</v>
      </c>
      <c r="AC23" s="60">
        <f t="shared" si="2"/>
        <v>-7.6997112608278018E-3</v>
      </c>
      <c r="AD23" s="60">
        <f t="shared" si="3"/>
        <v>-1.9153537225826356E-2</v>
      </c>
      <c r="AE23" s="60">
        <f t="shared" si="4"/>
        <v>0.29036295369211507</v>
      </c>
      <c r="AF23" s="61">
        <f t="shared" si="5"/>
        <v>4.7050037341299422E-2</v>
      </c>
      <c r="AG23" s="61">
        <f t="shared" si="6"/>
        <v>4.2120911793855242E-2</v>
      </c>
    </row>
    <row r="24" spans="1:34" ht="30.75" customHeight="1" x14ac:dyDescent="0.25">
      <c r="A24" s="39" t="s">
        <v>36</v>
      </c>
      <c r="B24" s="6">
        <v>167.5</v>
      </c>
      <c r="C24" s="6">
        <v>41.5</v>
      </c>
      <c r="D24" s="6">
        <v>171.5</v>
      </c>
      <c r="E24" s="6">
        <v>41.8</v>
      </c>
      <c r="F24" s="6">
        <v>169.4</v>
      </c>
      <c r="G24" s="6">
        <v>44.9</v>
      </c>
      <c r="H24" s="6">
        <v>190.4</v>
      </c>
      <c r="I24" s="6">
        <v>43.9</v>
      </c>
      <c r="J24" s="6">
        <v>186.4</v>
      </c>
      <c r="K24" s="6">
        <v>47</v>
      </c>
      <c r="L24" s="6">
        <v>167.2</v>
      </c>
      <c r="M24" s="6">
        <v>46.8</v>
      </c>
      <c r="N24" s="6">
        <v>171.5</v>
      </c>
      <c r="O24" s="6">
        <v>45.1</v>
      </c>
      <c r="P24" s="6">
        <v>169.1</v>
      </c>
      <c r="Q24" s="6">
        <v>43.1</v>
      </c>
      <c r="R24" s="6">
        <v>182.9</v>
      </c>
      <c r="S24" s="6">
        <v>48.3</v>
      </c>
      <c r="T24" s="6">
        <v>191.3</v>
      </c>
      <c r="U24" s="6">
        <v>47.8</v>
      </c>
      <c r="V24" s="6">
        <v>180.5</v>
      </c>
      <c r="W24" s="6">
        <v>39.6</v>
      </c>
      <c r="X24" s="6">
        <v>185.2</v>
      </c>
      <c r="Y24" s="6">
        <v>39.799999999999997</v>
      </c>
      <c r="Z24" s="55">
        <v>187.7</v>
      </c>
      <c r="AA24" s="55">
        <v>39.5</v>
      </c>
      <c r="AB24" s="60">
        <f t="shared" si="1"/>
        <v>1.3498920086393085E-2</v>
      </c>
      <c r="AC24" s="60">
        <f t="shared" si="2"/>
        <v>-7.5376884422110324E-3</v>
      </c>
      <c r="AD24" s="60">
        <f t="shared" si="3"/>
        <v>0.120597014925373</v>
      </c>
      <c r="AE24" s="60">
        <f t="shared" si="4"/>
        <v>-4.8192771084337394E-2</v>
      </c>
      <c r="AF24" s="61">
        <f t="shared" si="5"/>
        <v>9.7777777777776631E-3</v>
      </c>
      <c r="AG24" s="61">
        <f t="shared" si="6"/>
        <v>8.7081339712918648E-2</v>
      </c>
    </row>
    <row r="25" spans="1:34" ht="30.75" customHeight="1" x14ac:dyDescent="0.25">
      <c r="A25" s="39" t="s">
        <v>1</v>
      </c>
      <c r="B25" s="6">
        <v>1069.0999999999999</v>
      </c>
      <c r="C25" s="6">
        <v>296.7</v>
      </c>
      <c r="D25" s="6">
        <v>1092</v>
      </c>
      <c r="E25" s="6">
        <v>302.10000000000002</v>
      </c>
      <c r="F25" s="6">
        <v>1116.3</v>
      </c>
      <c r="G25" s="6">
        <v>306.2</v>
      </c>
      <c r="H25" s="6">
        <v>1129.9000000000001</v>
      </c>
      <c r="I25" s="6">
        <v>312.5</v>
      </c>
      <c r="J25" s="6">
        <v>1157.4000000000001</v>
      </c>
      <c r="K25" s="6">
        <v>318.3</v>
      </c>
      <c r="L25" s="6">
        <v>1163.2</v>
      </c>
      <c r="M25" s="6">
        <v>318.39999999999998</v>
      </c>
      <c r="N25" s="6">
        <v>1171.8</v>
      </c>
      <c r="O25" s="6">
        <v>322.60000000000002</v>
      </c>
      <c r="P25" s="6">
        <v>1180.5</v>
      </c>
      <c r="Q25" s="6">
        <v>324.2</v>
      </c>
      <c r="R25" s="6">
        <v>1197.9000000000001</v>
      </c>
      <c r="S25" s="6">
        <v>326.89999999999998</v>
      </c>
      <c r="T25" s="6">
        <v>1205.3</v>
      </c>
      <c r="U25" s="6">
        <v>329.8</v>
      </c>
      <c r="V25" s="6">
        <v>1228.7</v>
      </c>
      <c r="W25" s="6">
        <v>335.4</v>
      </c>
      <c r="X25" s="6">
        <v>1292.7</v>
      </c>
      <c r="Y25" s="6">
        <v>337.1</v>
      </c>
      <c r="Z25" s="55">
        <v>1304.3</v>
      </c>
      <c r="AA25" s="55">
        <v>341.9</v>
      </c>
      <c r="AB25" s="60">
        <f t="shared" si="1"/>
        <v>8.9734663881797516E-3</v>
      </c>
      <c r="AC25" s="60">
        <f t="shared" si="2"/>
        <v>1.4239098190447885E-2</v>
      </c>
      <c r="AD25" s="60">
        <f t="shared" si="3"/>
        <v>0.21999812926760831</v>
      </c>
      <c r="AE25" s="60">
        <f t="shared" si="4"/>
        <v>0.15234243343444565</v>
      </c>
      <c r="AF25" s="61">
        <f t="shared" si="5"/>
        <v>1.0062584366179683E-2</v>
      </c>
      <c r="AG25" s="61">
        <f t="shared" si="6"/>
        <v>0.20530092253624233</v>
      </c>
    </row>
    <row r="26" spans="1:34" ht="30.75" customHeight="1" x14ac:dyDescent="0.25">
      <c r="A26" s="39" t="s">
        <v>9</v>
      </c>
      <c r="B26" s="6">
        <v>40.1</v>
      </c>
      <c r="C26" s="6">
        <v>6</v>
      </c>
      <c r="D26" s="6">
        <v>36.4</v>
      </c>
      <c r="E26" s="6">
        <v>5.7</v>
      </c>
      <c r="F26" s="6">
        <v>43.4</v>
      </c>
      <c r="G26" s="6">
        <v>6</v>
      </c>
      <c r="H26" s="6">
        <v>35.1</v>
      </c>
      <c r="I26" s="6">
        <v>6.2</v>
      </c>
      <c r="J26" s="6">
        <v>36</v>
      </c>
      <c r="K26" s="6">
        <v>6.1</v>
      </c>
      <c r="L26" s="6">
        <v>43.7</v>
      </c>
      <c r="M26" s="6">
        <v>6</v>
      </c>
      <c r="N26" s="6">
        <v>35.6</v>
      </c>
      <c r="O26" s="6">
        <v>6.1</v>
      </c>
      <c r="P26" s="6">
        <v>36.6</v>
      </c>
      <c r="Q26" s="6">
        <v>6.2</v>
      </c>
      <c r="R26" s="6">
        <v>45.5</v>
      </c>
      <c r="S26" s="6">
        <v>5.9</v>
      </c>
      <c r="T26" s="6">
        <v>37.799999999999997</v>
      </c>
      <c r="U26" s="6">
        <v>6.3</v>
      </c>
      <c r="V26" s="6">
        <v>38</v>
      </c>
      <c r="W26" s="6">
        <v>6.1</v>
      </c>
      <c r="X26" s="6">
        <v>56.3</v>
      </c>
      <c r="Y26" s="6">
        <v>7.6</v>
      </c>
      <c r="Z26" s="55">
        <v>40.200000000000003</v>
      </c>
      <c r="AA26" s="55">
        <v>7.8</v>
      </c>
      <c r="AB26" s="60">
        <f t="shared" si="1"/>
        <v>-0.2859680284191829</v>
      </c>
      <c r="AC26" s="60">
        <f t="shared" si="2"/>
        <v>2.6315789473684292E-2</v>
      </c>
      <c r="AD26" s="60">
        <f t="shared" si="3"/>
        <v>2.4937655860348684E-3</v>
      </c>
      <c r="AE26" s="60">
        <f t="shared" si="4"/>
        <v>0.30000000000000004</v>
      </c>
      <c r="AF26" s="61">
        <f t="shared" si="5"/>
        <v>-0.24882629107981225</v>
      </c>
      <c r="AG26" s="61">
        <f t="shared" si="6"/>
        <v>4.1214750542299283E-2</v>
      </c>
    </row>
    <row r="27" spans="1:34" ht="30.75" customHeight="1" x14ac:dyDescent="0.25">
      <c r="A27" s="58" t="s">
        <v>10</v>
      </c>
      <c r="B27" s="62">
        <v>198.7</v>
      </c>
      <c r="C27" s="62">
        <v>10</v>
      </c>
      <c r="D27" s="62">
        <v>202.8</v>
      </c>
      <c r="E27" s="62">
        <v>10.1</v>
      </c>
      <c r="F27" s="62">
        <v>203.8</v>
      </c>
      <c r="G27" s="62">
        <v>9.6</v>
      </c>
      <c r="H27" s="62">
        <v>205.6</v>
      </c>
      <c r="I27" s="62">
        <v>9.8000000000000007</v>
      </c>
      <c r="J27" s="62">
        <v>231.5</v>
      </c>
      <c r="K27" s="62">
        <v>7.8</v>
      </c>
      <c r="L27" s="62">
        <v>203.5</v>
      </c>
      <c r="M27" s="62">
        <v>7.6</v>
      </c>
      <c r="N27" s="62">
        <v>195.2</v>
      </c>
      <c r="O27" s="62">
        <v>7.8</v>
      </c>
      <c r="P27" s="62">
        <v>204.1</v>
      </c>
      <c r="Q27" s="62">
        <v>7.3</v>
      </c>
      <c r="R27" s="62">
        <v>182.7</v>
      </c>
      <c r="S27" s="62">
        <v>7.4</v>
      </c>
      <c r="T27" s="62">
        <v>197</v>
      </c>
      <c r="U27" s="62">
        <v>7.1</v>
      </c>
      <c r="V27" s="62">
        <v>178.5</v>
      </c>
      <c r="W27" s="62">
        <v>6.6</v>
      </c>
      <c r="X27" s="62">
        <v>194.4</v>
      </c>
      <c r="Y27" s="62">
        <v>7.1</v>
      </c>
      <c r="Z27" s="63">
        <v>190.1</v>
      </c>
      <c r="AA27" s="63">
        <v>7.7999999999999989</v>
      </c>
      <c r="AB27" s="64">
        <f t="shared" si="1"/>
        <v>-2.2119341563786032E-2</v>
      </c>
      <c r="AC27" s="64">
        <f t="shared" si="2"/>
        <v>9.8591549295774517E-2</v>
      </c>
      <c r="AD27" s="64">
        <f t="shared" si="3"/>
        <v>-4.3281328636134875E-2</v>
      </c>
      <c r="AE27" s="64">
        <f t="shared" si="4"/>
        <v>-0.22000000000000008</v>
      </c>
      <c r="AF27" s="65">
        <f t="shared" si="5"/>
        <v>-1.7866004962779125E-2</v>
      </c>
      <c r="AG27" s="65">
        <f t="shared" si="6"/>
        <v>-5.1748921897460387E-2</v>
      </c>
    </row>
    <row r="28" spans="1:34" ht="30.75" customHeight="1" x14ac:dyDescent="0.25">
      <c r="A28" s="40" t="s">
        <v>54</v>
      </c>
      <c r="B28" s="59">
        <v>366.5</v>
      </c>
      <c r="C28" s="59">
        <v>72.099999999999994</v>
      </c>
      <c r="D28" s="59">
        <v>365.3</v>
      </c>
      <c r="E28" s="59">
        <v>73.2</v>
      </c>
      <c r="F28" s="59">
        <v>361</v>
      </c>
      <c r="G28" s="59">
        <v>69.7</v>
      </c>
      <c r="H28" s="59">
        <v>364.5</v>
      </c>
      <c r="I28" s="59">
        <v>70.8</v>
      </c>
      <c r="J28" s="59">
        <v>370.6</v>
      </c>
      <c r="K28" s="59">
        <v>71.8</v>
      </c>
      <c r="L28" s="59">
        <v>374.9</v>
      </c>
      <c r="M28" s="59">
        <v>72.900000000000006</v>
      </c>
      <c r="N28" s="59">
        <v>380.8</v>
      </c>
      <c r="O28" s="59">
        <v>74.099999999999994</v>
      </c>
      <c r="P28" s="59">
        <v>385.9</v>
      </c>
      <c r="Q28" s="59">
        <v>75.8</v>
      </c>
      <c r="R28" s="59">
        <v>389</v>
      </c>
      <c r="S28" s="59">
        <v>75.599999999999994</v>
      </c>
      <c r="T28" s="59">
        <v>393.5</v>
      </c>
      <c r="U28" s="59">
        <v>76.400000000000006</v>
      </c>
      <c r="V28" s="59">
        <v>403.6</v>
      </c>
      <c r="W28" s="59">
        <v>77.900000000000006</v>
      </c>
      <c r="X28" s="59">
        <v>410</v>
      </c>
      <c r="Y28" s="59">
        <v>78.7</v>
      </c>
      <c r="Z28" s="55">
        <v>417.2</v>
      </c>
      <c r="AA28" s="55">
        <v>79.599999999999994</v>
      </c>
      <c r="AB28" s="60">
        <f t="shared" si="1"/>
        <v>1.7560975609756113E-2</v>
      </c>
      <c r="AC28" s="60">
        <f t="shared" si="2"/>
        <v>1.1435832274459878E-2</v>
      </c>
      <c r="AD28" s="60">
        <f t="shared" si="3"/>
        <v>0.13833560709413373</v>
      </c>
      <c r="AE28" s="60">
        <f t="shared" si="4"/>
        <v>0.10402219140083213</v>
      </c>
      <c r="AF28" s="61">
        <f t="shared" si="5"/>
        <v>1.6574585635358963E-2</v>
      </c>
      <c r="AG28" s="61">
        <f t="shared" si="6"/>
        <v>0.13269493844049229</v>
      </c>
      <c r="AH28" s="41"/>
    </row>
    <row r="29" spans="1:34" ht="30.75" customHeight="1" x14ac:dyDescent="0.25">
      <c r="A29" s="42" t="s">
        <v>11</v>
      </c>
      <c r="B29" s="59">
        <v>103.1</v>
      </c>
      <c r="C29" s="59">
        <v>17.8</v>
      </c>
      <c r="D29" s="59">
        <v>102.9</v>
      </c>
      <c r="E29" s="59">
        <v>18</v>
      </c>
      <c r="F29" s="59">
        <v>102.9</v>
      </c>
      <c r="G29" s="59">
        <v>18.100000000000001</v>
      </c>
      <c r="H29" s="59">
        <v>103.8</v>
      </c>
      <c r="I29" s="59">
        <v>18.2</v>
      </c>
      <c r="J29" s="59">
        <v>104</v>
      </c>
      <c r="K29" s="59">
        <v>18.3</v>
      </c>
      <c r="L29" s="59">
        <v>104.6</v>
      </c>
      <c r="M29" s="59">
        <v>18.399999999999999</v>
      </c>
      <c r="N29" s="59">
        <v>105.2</v>
      </c>
      <c r="O29" s="59">
        <v>18.600000000000001</v>
      </c>
      <c r="P29" s="59">
        <v>104.6</v>
      </c>
      <c r="Q29" s="59">
        <v>18.7</v>
      </c>
      <c r="R29" s="59">
        <v>102.4</v>
      </c>
      <c r="S29" s="59">
        <v>18.2</v>
      </c>
      <c r="T29" s="59">
        <v>100.9</v>
      </c>
      <c r="U29" s="59">
        <v>18.3</v>
      </c>
      <c r="V29" s="59">
        <v>100.6</v>
      </c>
      <c r="W29" s="59">
        <v>18.399999999999999</v>
      </c>
      <c r="X29" s="59">
        <v>85.9</v>
      </c>
      <c r="Y29" s="59">
        <v>17.399999999999999</v>
      </c>
      <c r="Z29" s="55">
        <v>86.1</v>
      </c>
      <c r="AA29" s="55">
        <v>17.599999999999998</v>
      </c>
      <c r="AB29" s="60">
        <f t="shared" si="1"/>
        <v>2.3282887077995529E-3</v>
      </c>
      <c r="AC29" s="60">
        <f t="shared" si="2"/>
        <v>1.1494252873563093E-2</v>
      </c>
      <c r="AD29" s="60">
        <f t="shared" si="3"/>
        <v>-0.16488845780795347</v>
      </c>
      <c r="AE29" s="60">
        <f t="shared" si="4"/>
        <v>-1.1235955056179914E-2</v>
      </c>
      <c r="AF29" s="61">
        <f t="shared" si="5"/>
        <v>3.8722168441429616E-3</v>
      </c>
      <c r="AG29" s="61">
        <f t="shared" si="6"/>
        <v>-0.14226633581472292</v>
      </c>
    </row>
    <row r="30" spans="1:34" ht="30.75" customHeight="1" x14ac:dyDescent="0.25">
      <c r="A30" s="43" t="s">
        <v>12</v>
      </c>
      <c r="B30" s="59">
        <v>31</v>
      </c>
      <c r="C30" s="59">
        <v>5.7</v>
      </c>
      <c r="D30" s="59">
        <v>31.3</v>
      </c>
      <c r="E30" s="59">
        <v>5.7</v>
      </c>
      <c r="F30" s="59">
        <v>32.5</v>
      </c>
      <c r="G30" s="59">
        <v>5.9</v>
      </c>
      <c r="H30" s="59">
        <v>32.6</v>
      </c>
      <c r="I30" s="59">
        <v>6</v>
      </c>
      <c r="J30" s="59">
        <v>32.9</v>
      </c>
      <c r="K30" s="59">
        <v>6</v>
      </c>
      <c r="L30" s="59">
        <v>33.1</v>
      </c>
      <c r="M30" s="59">
        <v>6</v>
      </c>
      <c r="N30" s="59">
        <v>32.9</v>
      </c>
      <c r="O30" s="59">
        <v>6.1</v>
      </c>
      <c r="P30" s="59">
        <v>33.1</v>
      </c>
      <c r="Q30" s="59">
        <v>6.1</v>
      </c>
      <c r="R30" s="59">
        <v>32.5</v>
      </c>
      <c r="S30" s="59">
        <v>6.2</v>
      </c>
      <c r="T30" s="59">
        <v>32.700000000000003</v>
      </c>
      <c r="U30" s="59">
        <v>6.3</v>
      </c>
      <c r="V30" s="59">
        <v>32.799999999999997</v>
      </c>
      <c r="W30" s="59">
        <v>6.3</v>
      </c>
      <c r="X30" s="59">
        <v>30.9</v>
      </c>
      <c r="Y30" s="59">
        <v>6.4</v>
      </c>
      <c r="Z30" s="55">
        <v>31.2</v>
      </c>
      <c r="AA30" s="55">
        <v>6.5</v>
      </c>
      <c r="AB30" s="60">
        <f t="shared" si="1"/>
        <v>9.7087378640776656E-3</v>
      </c>
      <c r="AC30" s="60">
        <f t="shared" si="2"/>
        <v>1.5625E-2</v>
      </c>
      <c r="AD30" s="60">
        <f t="shared" si="3"/>
        <v>6.4516129032257119E-3</v>
      </c>
      <c r="AE30" s="60">
        <f t="shared" si="4"/>
        <v>0.14035087719298245</v>
      </c>
      <c r="AF30" s="61">
        <f t="shared" si="5"/>
        <v>1.0723860589812562E-2</v>
      </c>
      <c r="AG30" s="61">
        <f t="shared" si="6"/>
        <v>2.7247956403269713E-2</v>
      </c>
    </row>
    <row r="31" spans="1:34" ht="30.75" customHeight="1" x14ac:dyDescent="0.25">
      <c r="A31" s="44" t="s">
        <v>55</v>
      </c>
      <c r="B31" s="3">
        <v>0.73</v>
      </c>
      <c r="C31" s="3">
        <v>0.80700000000000005</v>
      </c>
      <c r="D31" s="3">
        <v>0.748</v>
      </c>
      <c r="E31" s="3">
        <v>0.79100000000000004</v>
      </c>
      <c r="F31" s="3">
        <v>0.73899999999999999</v>
      </c>
      <c r="G31" s="3">
        <v>0.78500000000000003</v>
      </c>
      <c r="H31" s="3">
        <v>0.72299999999999998</v>
      </c>
      <c r="I31" s="3">
        <v>0.77400000000000002</v>
      </c>
      <c r="J31" s="3">
        <v>0.72499999999999998</v>
      </c>
      <c r="K31" s="3">
        <v>0.76600000000000001</v>
      </c>
      <c r="L31" s="3">
        <v>0.73</v>
      </c>
      <c r="M31" s="3">
        <v>0.77400000000000002</v>
      </c>
      <c r="N31" s="3">
        <v>0.72099999999999997</v>
      </c>
      <c r="O31" s="3">
        <v>0.77200000000000002</v>
      </c>
      <c r="P31" s="3">
        <v>0.72699999999999998</v>
      </c>
      <c r="Q31" s="3">
        <v>0.77900000000000003</v>
      </c>
      <c r="R31" s="3">
        <v>0.76100000000000001</v>
      </c>
      <c r="S31" s="3">
        <v>0.78500000000000003</v>
      </c>
      <c r="T31" s="3">
        <v>0.752</v>
      </c>
      <c r="U31" s="3">
        <v>0.78600000000000003</v>
      </c>
      <c r="V31" s="3">
        <v>0.76200000000000001</v>
      </c>
      <c r="W31" s="3">
        <v>0.79400000000000004</v>
      </c>
      <c r="X31" s="3">
        <v>0.72899999999999998</v>
      </c>
      <c r="Y31" s="3">
        <v>0.78800000000000003</v>
      </c>
      <c r="Z31" s="45">
        <v>0.71834239931886346</v>
      </c>
      <c r="AA31" s="45">
        <v>0.78201632107798646</v>
      </c>
      <c r="AB31" s="46">
        <v>-1.4343477015124728E-2</v>
      </c>
      <c r="AC31" s="46">
        <v>-7.0549353141975413E-3</v>
      </c>
      <c r="AD31" s="18">
        <v>-1.6276801888195802E-2</v>
      </c>
      <c r="AE31" s="66">
        <v>-3.121392048396221E-2</v>
      </c>
      <c r="AF31" s="67">
        <v>-1.2915102360990915E-2</v>
      </c>
      <c r="AG31" s="67">
        <v>-1.9260919307324653E-2</v>
      </c>
    </row>
    <row r="32" spans="1:34" ht="30.75" customHeight="1" x14ac:dyDescent="0.25">
      <c r="A32" s="40" t="s">
        <v>56</v>
      </c>
      <c r="B32" s="68">
        <v>0.193</v>
      </c>
      <c r="C32" s="68">
        <v>0.156</v>
      </c>
      <c r="D32" s="68">
        <v>0.189</v>
      </c>
      <c r="E32" s="68">
        <v>0.159</v>
      </c>
      <c r="F32" s="68">
        <v>0.19500000000000001</v>
      </c>
      <c r="G32" s="68">
        <v>0.187</v>
      </c>
      <c r="H32" s="68">
        <v>0.20100000000000001</v>
      </c>
      <c r="I32" s="68">
        <v>0.19</v>
      </c>
      <c r="J32" s="68">
        <v>0.21</v>
      </c>
      <c r="K32" s="68">
        <v>0.189</v>
      </c>
      <c r="L32" s="68">
        <v>0.20699999999999999</v>
      </c>
      <c r="M32" s="68">
        <v>0.184</v>
      </c>
      <c r="N32" s="68">
        <v>0.214</v>
      </c>
      <c r="O32" s="68">
        <v>0.18</v>
      </c>
      <c r="P32" s="68">
        <v>0.20799999999999999</v>
      </c>
      <c r="Q32" s="68">
        <v>0.17899999999999999</v>
      </c>
      <c r="R32" s="68">
        <v>0.20699999999999999</v>
      </c>
      <c r="S32" s="68">
        <v>0.18099999999999999</v>
      </c>
      <c r="T32" s="68">
        <v>0.20799999999999999</v>
      </c>
      <c r="U32" s="68">
        <v>0.17699999999999999</v>
      </c>
      <c r="V32" s="68">
        <v>0.20899999999999999</v>
      </c>
      <c r="W32" s="68">
        <v>0.17599999999999999</v>
      </c>
      <c r="X32" s="68">
        <v>0.223</v>
      </c>
      <c r="Y32" s="68">
        <v>0.17599999999999999</v>
      </c>
      <c r="Z32" s="47">
        <v>0.22481704492901219</v>
      </c>
      <c r="AA32" s="47">
        <v>0.18392598660897966</v>
      </c>
      <c r="AB32" s="48">
        <v>7.6695643324060647E-3</v>
      </c>
      <c r="AC32" s="48">
        <v>4.2605131703908672E-2</v>
      </c>
      <c r="AD32" s="64">
        <v>0.16678102723766419</v>
      </c>
      <c r="AE32" s="64">
        <v>0.18278750801024746</v>
      </c>
      <c r="AF32" s="65">
        <v>4.8528877860156694E-3</v>
      </c>
      <c r="AG32" s="65">
        <v>0.16238995518676869</v>
      </c>
    </row>
    <row r="33" spans="1:34" ht="30.75" customHeight="1" x14ac:dyDescent="0.25">
      <c r="A33" s="49" t="s">
        <v>57</v>
      </c>
      <c r="B33" s="22"/>
      <c r="C33" s="19"/>
      <c r="D33" s="19"/>
      <c r="E33" s="20"/>
      <c r="F33" s="21">
        <v>0.17699999999999999</v>
      </c>
      <c r="G33" s="21">
        <v>0.18099999999999999</v>
      </c>
      <c r="H33" s="22"/>
      <c r="I33" s="19"/>
      <c r="J33" s="19"/>
      <c r="K33" s="20"/>
      <c r="L33" s="21">
        <v>0.182</v>
      </c>
      <c r="M33" s="21">
        <v>0.182</v>
      </c>
      <c r="N33" s="22"/>
      <c r="O33" s="19"/>
      <c r="P33" s="19"/>
      <c r="Q33" s="20"/>
      <c r="R33" s="21">
        <v>0.1857244621708041</v>
      </c>
      <c r="S33" s="21">
        <v>0.18404974678613101</v>
      </c>
      <c r="T33" s="22"/>
      <c r="U33" s="19"/>
      <c r="V33" s="19"/>
      <c r="W33" s="20"/>
      <c r="X33" s="21">
        <v>0.18</v>
      </c>
      <c r="Y33" s="21">
        <v>0.17499999999999999</v>
      </c>
      <c r="Z33" s="23"/>
      <c r="AA33" s="23"/>
      <c r="AB33" s="1"/>
      <c r="AC33" s="1"/>
      <c r="AD33" s="1"/>
      <c r="AE33" s="1"/>
      <c r="AF33" s="24"/>
      <c r="AG33" s="69"/>
    </row>
    <row r="34" spans="1:34" ht="30.75" customHeight="1" x14ac:dyDescent="0.25">
      <c r="A34" s="50" t="s">
        <v>21</v>
      </c>
      <c r="B34" s="26"/>
      <c r="C34" s="23"/>
      <c r="D34" s="23"/>
      <c r="E34" s="25"/>
      <c r="F34" s="21">
        <v>0.16500000000000001</v>
      </c>
      <c r="G34" s="21">
        <v>0.17</v>
      </c>
      <c r="H34" s="26"/>
      <c r="I34" s="23"/>
      <c r="J34" s="23"/>
      <c r="K34" s="25"/>
      <c r="L34" s="21">
        <v>0.17</v>
      </c>
      <c r="M34" s="21">
        <v>0.17</v>
      </c>
      <c r="N34" s="26"/>
      <c r="O34" s="23"/>
      <c r="P34" s="23"/>
      <c r="Q34" s="25"/>
      <c r="R34" s="21">
        <v>0.17374297415295947</v>
      </c>
      <c r="S34" s="21">
        <v>0.17258858028384724</v>
      </c>
      <c r="T34" s="26"/>
      <c r="U34" s="23"/>
      <c r="V34" s="23"/>
      <c r="W34" s="25"/>
      <c r="X34" s="21">
        <v>0.16700000000000001</v>
      </c>
      <c r="Y34" s="21">
        <v>0.16400000000000001</v>
      </c>
      <c r="Z34" s="23"/>
      <c r="AA34" s="23"/>
      <c r="AB34" s="1"/>
      <c r="AC34" s="1"/>
      <c r="AD34" s="1"/>
      <c r="AE34" s="1"/>
      <c r="AF34" s="24"/>
      <c r="AG34" s="69"/>
      <c r="AH34" s="13"/>
    </row>
    <row r="35" spans="1:34" ht="30.75" customHeight="1" x14ac:dyDescent="0.25">
      <c r="A35" s="50" t="s">
        <v>22</v>
      </c>
      <c r="B35" s="29"/>
      <c r="C35" s="27"/>
      <c r="D35" s="27"/>
      <c r="E35" s="28"/>
      <c r="F35" s="21">
        <v>0.151</v>
      </c>
      <c r="G35" s="21">
        <v>0.13900000000000001</v>
      </c>
      <c r="H35" s="29"/>
      <c r="I35" s="27"/>
      <c r="J35" s="27"/>
      <c r="K35" s="28"/>
      <c r="L35" s="21">
        <v>0.156</v>
      </c>
      <c r="M35" s="21">
        <v>0.14000000000000001</v>
      </c>
      <c r="N35" s="29"/>
      <c r="O35" s="27"/>
      <c r="P35" s="27"/>
      <c r="Q35" s="28"/>
      <c r="R35" s="21">
        <v>0.15945256090987001</v>
      </c>
      <c r="S35" s="21">
        <v>0.14357495415272453</v>
      </c>
      <c r="T35" s="29"/>
      <c r="U35" s="27"/>
      <c r="V35" s="27"/>
      <c r="W35" s="28"/>
      <c r="X35" s="21">
        <v>0.152</v>
      </c>
      <c r="Y35" s="21">
        <v>0.13500000000000001</v>
      </c>
      <c r="Z35" s="27"/>
      <c r="AA35" s="27"/>
      <c r="AB35" s="70"/>
      <c r="AC35" s="70"/>
      <c r="AD35" s="70"/>
      <c r="AE35" s="70"/>
      <c r="AF35" s="71"/>
      <c r="AG35" s="72"/>
    </row>
    <row r="36" spans="1:34" x14ac:dyDescent="0.25">
      <c r="A36" s="51"/>
    </row>
    <row r="37" spans="1:34" x14ac:dyDescent="0.25">
      <c r="A37" s="8" t="s">
        <v>34</v>
      </c>
    </row>
    <row r="38" spans="1:34" x14ac:dyDescent="0.25">
      <c r="A38" s="8" t="s">
        <v>27</v>
      </c>
    </row>
    <row r="39" spans="1:34" ht="18.75" x14ac:dyDescent="0.25">
      <c r="A39" s="14" t="s">
        <v>37</v>
      </c>
    </row>
    <row r="40" spans="1:34" ht="18.75" x14ac:dyDescent="0.25">
      <c r="A40" s="8" t="s">
        <v>38</v>
      </c>
    </row>
    <row r="41" spans="1:34" ht="18.75" x14ac:dyDescent="0.25">
      <c r="A41" s="8" t="s">
        <v>24</v>
      </c>
    </row>
    <row r="42" spans="1:34" ht="18.75" x14ac:dyDescent="0.25">
      <c r="A42" s="9" t="s">
        <v>25</v>
      </c>
    </row>
    <row r="43" spans="1:34" ht="18.75" x14ac:dyDescent="0.25">
      <c r="A43" s="10" t="s">
        <v>26</v>
      </c>
    </row>
    <row r="44" spans="1:34" ht="18.75" x14ac:dyDescent="0.25">
      <c r="A44" s="11" t="s">
        <v>31</v>
      </c>
    </row>
    <row r="45" spans="1:34" x14ac:dyDescent="0.25">
      <c r="A45" s="8" t="s">
        <v>28</v>
      </c>
    </row>
    <row r="46" spans="1:34" ht="18.75" x14ac:dyDescent="0.25">
      <c r="A46" s="10" t="s">
        <v>35</v>
      </c>
    </row>
  </sheetData>
  <mergeCells count="18">
    <mergeCell ref="AF4:AG4"/>
    <mergeCell ref="L3:M3"/>
    <mergeCell ref="N3:O3"/>
    <mergeCell ref="P3:Q3"/>
    <mergeCell ref="X3:Y3"/>
    <mergeCell ref="A1:AG1"/>
    <mergeCell ref="A2:AG2"/>
    <mergeCell ref="AB3:AC3"/>
    <mergeCell ref="H3:I3"/>
    <mergeCell ref="B3:C3"/>
    <mergeCell ref="D3:E3"/>
    <mergeCell ref="V3:W3"/>
    <mergeCell ref="T3:U3"/>
    <mergeCell ref="F3:G3"/>
    <mergeCell ref="AD3:AE3"/>
    <mergeCell ref="R3:S3"/>
    <mergeCell ref="J3:K3"/>
    <mergeCell ref="Z3:AA3"/>
  </mergeCells>
  <pageMargins left="0.7" right="0.7" top="0.75" bottom="0.75" header="0.3" footer="0.3"/>
  <pageSetup paperSize="9" scale="31" orientation="landscape" r:id="rId1"/>
  <headerFooter>
    <oddHeader>&amp;L&amp;"Calibri"&amp;10&amp;K317100CBUAE Classification: Public&amp;1#</oddHeader>
  </headerFooter>
  <ignoredErrors>
    <ignoredError sqref="B22:Y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BI-CB-IB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2016-08-24T09:05:42Z</cp:lastPrinted>
  <dcterms:created xsi:type="dcterms:W3CDTF">2016-06-22T11:02:49Z</dcterms:created>
  <dcterms:modified xsi:type="dcterms:W3CDTF">2024-03-19T06:48:04Z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2024-03-19T06:48:04Z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1c786be1-d2c9-4b63-93b7-aef6c4e0c1e1</vt:lpwstr>
  </property>
  <property fmtid="{D5CDD505-2E9C-101B-9397-08002B2CF9AE}" pid="8" name="MSIP_Label_2f29d493-52b1-4291-ba67-8ef6d501cf33_ContentBits">
    <vt:lpwstr>1</vt:lpwstr>
  </property>
</Properties>
</file>