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AD DXB NEO" sheetId="1" r:id="rId1"/>
  </sheets>
  <definedNames/>
  <calcPr fullCalcOnLoad="1"/>
</workbook>
</file>

<file path=xl/sharedStrings.xml><?xml version="1.0" encoding="utf-8"?>
<sst xmlns="http://schemas.openxmlformats.org/spreadsheetml/2006/main" count="113" uniqueCount="65">
  <si>
    <t>الحكومة</t>
  </si>
  <si>
    <t xml:space="preserve">القطاع العام ( الجهات ذات الصلة بالحكومة ) </t>
  </si>
  <si>
    <t>القطاع الخاص</t>
  </si>
  <si>
    <t>المؤسسات المالية غير المصرفية</t>
  </si>
  <si>
    <t>منها: القروض والسلف لغير المقيمين بالدرهم</t>
  </si>
  <si>
    <t>3. اجمالي الاستثمارات من قبل البنوك</t>
  </si>
  <si>
    <t>الأوراق المالية التي تمثل ديون على الغير (سندات الدين)</t>
  </si>
  <si>
    <t xml:space="preserve">الأسهم </t>
  </si>
  <si>
    <t>سندات محفوظة حتى تاريخ الاستحقاق</t>
  </si>
  <si>
    <t xml:space="preserve">استثمارات أخرى </t>
  </si>
  <si>
    <t xml:space="preserve"> ودائع المقيمين</t>
  </si>
  <si>
    <t xml:space="preserve">المؤسسات المالية غير المصرفية </t>
  </si>
  <si>
    <t xml:space="preserve"> ودائع غير المقيمين</t>
  </si>
  <si>
    <t>مخصصات خاصة وفوائد معلقة</t>
  </si>
  <si>
    <t>مخصصات عامة</t>
  </si>
  <si>
    <t>كافة البنوك</t>
  </si>
  <si>
    <t xml:space="preserve">2. اجمالي الائتمان </t>
  </si>
  <si>
    <t xml:space="preserve">الائتمان المحلي </t>
  </si>
  <si>
    <t xml:space="preserve">القطاع الخاص </t>
  </si>
  <si>
    <t>1. اجمالي اصول البنوك</t>
  </si>
  <si>
    <t>التغير السنوي
%</t>
  </si>
  <si>
    <t>منها:       الشق1</t>
  </si>
  <si>
    <r>
      <t xml:space="preserve">القطاع التجاري والصناعي </t>
    </r>
    <r>
      <rPr>
        <b/>
        <vertAlign val="superscript"/>
        <sz val="11"/>
        <rFont val="Times New Roman"/>
        <family val="1"/>
      </rPr>
      <t>1</t>
    </r>
  </si>
  <si>
    <r>
      <t xml:space="preserve">الائتمان لغير المقيمين </t>
    </r>
    <r>
      <rPr>
        <b/>
        <vertAlign val="superscript"/>
        <sz val="11"/>
        <rFont val="Times New Roman"/>
        <family val="1"/>
      </rPr>
      <t>2</t>
    </r>
  </si>
  <si>
    <r>
      <t xml:space="preserve">رأس المال والاحتياطيات </t>
    </r>
    <r>
      <rPr>
        <b/>
        <vertAlign val="superscript"/>
        <sz val="11"/>
        <rFont val="Times New Roman"/>
        <family val="1"/>
      </rPr>
      <t>3</t>
    </r>
  </si>
  <si>
    <r>
      <t xml:space="preserve">نسبة القروض إلى الموارد المستقرة </t>
    </r>
    <r>
      <rPr>
        <b/>
        <vertAlign val="superscript"/>
        <sz val="11"/>
        <rFont val="Times New Roman"/>
        <family val="1"/>
      </rPr>
      <t>4</t>
    </r>
  </si>
  <si>
    <r>
      <t xml:space="preserve">نسبة الأصول السائلة </t>
    </r>
    <r>
      <rPr>
        <b/>
        <vertAlign val="superscript"/>
        <sz val="11"/>
        <rFont val="Times New Roman"/>
        <family val="1"/>
      </rPr>
      <t>5</t>
    </r>
  </si>
  <si>
    <r>
      <t xml:space="preserve">نسبة كفاية رأس المال - (الشق1 + الشق2) </t>
    </r>
    <r>
      <rPr>
        <b/>
        <vertAlign val="superscript"/>
        <sz val="11"/>
        <color indexed="8"/>
        <rFont val="Times New Roman"/>
        <family val="1"/>
      </rPr>
      <t>6</t>
    </r>
    <r>
      <rPr>
        <b/>
        <sz val="11"/>
        <color indexed="8"/>
        <rFont val="Times New Roman"/>
        <family val="1"/>
      </rPr>
      <t xml:space="preserve"> </t>
    </r>
  </si>
  <si>
    <t xml:space="preserve">    نسبة (CET1) الشق 1 المشترك         </t>
  </si>
  <si>
    <t>ابوظبي</t>
  </si>
  <si>
    <t>دبي</t>
  </si>
  <si>
    <t>التغير الشهري %</t>
  </si>
  <si>
    <t>البنوك العاملة في الإمارات (بما في ذلك بنوك الأعمال)</t>
  </si>
  <si>
    <t>عدد البنوك العاملة من كل إمارة</t>
  </si>
  <si>
    <t>حصة البنوك العاملة من كل إمارة في إجمالي الأصول</t>
  </si>
  <si>
    <t>التغير الشهري
        %</t>
  </si>
  <si>
    <t>التغير السنوي
      %</t>
  </si>
  <si>
    <t xml:space="preserve">الأفراد </t>
  </si>
  <si>
    <t>4.ودائع مصرفية</t>
  </si>
  <si>
    <t>المؤشرات المصرفية: استنادًا إلى حيث يقع المكتب الرئيسي للبنك ، في أبوظبي أو دبي أو الإمارات الأخرى *</t>
  </si>
  <si>
    <t>* يتم توزيع البيانات على أساس الإمارة المعنية حيث يوجد المكتب الرئيسي للبنوك في الإمارات العربية المتحدة أي. إذا كان للبنك عمليات في جميع الإمارات السبع للإمارات العربية المتحدة ولكن يوجد المكتب الرئيسي في أبو ظبي ، فسيتم تخصيص البيانات الكاملة لهذا البنك لإمارة أبوظبي. نعني بالإمارات الأخرى: الشارقة، رأس الخيمة، الفجيرة، عجمان وأم القيوين</t>
  </si>
  <si>
    <t>الإمارات الأخرى</t>
  </si>
  <si>
    <r>
      <rPr>
        <vertAlign val="superscript"/>
        <sz val="12"/>
        <rFont val="Times New Roman"/>
        <family val="1"/>
      </rPr>
      <t xml:space="preserve">1 </t>
    </r>
    <r>
      <rPr>
        <sz val="12"/>
        <rFont val="Times New Roman"/>
        <family val="1"/>
      </rPr>
      <t>تشمل الأوراق التجارية المخفضة وشركات التأمين</t>
    </r>
  </si>
  <si>
    <r>
      <rPr>
        <vertAlign val="superscript"/>
        <sz val="12"/>
        <rFont val="Times New Roman"/>
        <family val="1"/>
      </rPr>
      <t xml:space="preserve">2 </t>
    </r>
    <r>
      <rPr>
        <sz val="12"/>
        <rFont val="Times New Roman"/>
        <family val="1"/>
      </rPr>
      <t>تشمل اقرض (غير المقيمين): المؤسسات المالية غير المصرفية الأوراق التجارية المخفضة والقروض والسلف {(القطاع الحكومي والعام، القطاع الخاص ( الشركات والأفراد )} بالعملات المحلية والأجنبية</t>
    </r>
  </si>
  <si>
    <t xml:space="preserve">مارس </t>
  </si>
  <si>
    <t>**بيانات أولية قابلة للتعديل</t>
  </si>
  <si>
    <t xml:space="preserve">اكتوبر   </t>
  </si>
  <si>
    <t xml:space="preserve">فبراير  </t>
  </si>
  <si>
    <t xml:space="preserve">يوليو </t>
  </si>
  <si>
    <t>اغسطس</t>
  </si>
  <si>
    <t xml:space="preserve">سبتمبر    </t>
  </si>
  <si>
    <t xml:space="preserve">نوفمبر   </t>
  </si>
  <si>
    <t>ديسمبر</t>
  </si>
  <si>
    <t>التغير من ديسمبر الماضي حتى الآن %</t>
  </si>
  <si>
    <t xml:space="preserve">يناير </t>
  </si>
  <si>
    <t>3 لا تتضمن ودائع البنوك لدى المصرف المركزي في شكل شهادات الايداع والاذونات النقدية</t>
  </si>
  <si>
    <t xml:space="preserve">4 لا تشمل القروض/الودائع الثانوية لكنها تتضمن ارباح السنة الحالية </t>
  </si>
  <si>
    <t xml:space="preserve">5 نسبة القروض إلى الموارد المستقرة = نسبة إجمالي السلف (صافي الإقراض + صافي الضمانات المالية وخطابات الاعتماد المعززة + إيداعات ما بين المصارف لفترة أكثر من 3 شهور)، إلى حاصل جمع (صافي الأموال الرأسمالية الحرة + إجمالي المصادر المستقرة الأخرى). </t>
  </si>
  <si>
    <t xml:space="preserve">   6  نسبة الأصول السائلة =  نسبة الأصول السائلة = نسبة إجمالي الأصول السائلة في البنوك (شاملة متطلبات الاحتياطي الإلزامي)، إلى إجمالي الخصوم *** </t>
  </si>
  <si>
    <t>*** إجمالي الخصوم = إجمالي الأصول في الميزانية العمومية – (رأس المال والاحتياطيات + جميع المخصصات باستثناء مخصصات مستحقات الموظفين+ إعادة التمويل+ القروض/الودائع الثانوية)</t>
  </si>
  <si>
    <t>7 يتم احتساب نسبة كفاية رأس المال (نسبة الشق 1 + الشق 2) ونسبة الشق 1 ونسبة الشق 1 المشترك CET1 للفترة التي تبدأ من ديسمبر 2017 وفقا لمبادئ بازل 3 التوجيهية الصادرة في تعميم المصرف الرمكزي رقم 52/2017، وفيما يتعلق بالفترة السابقة لشهر ديسمبر 2017 فان البيانات تتبع ارشادات بازل 2.</t>
  </si>
  <si>
    <t xml:space="preserve">ابريل       </t>
  </si>
  <si>
    <t xml:space="preserve">مايو       </t>
  </si>
  <si>
    <t xml:space="preserve">يوليو     **  </t>
  </si>
  <si>
    <t xml:space="preserve">يونيو       </t>
  </si>
</sst>
</file>

<file path=xl/styles.xml><?xml version="1.0" encoding="utf-8"?>
<styleSheet xmlns="http://schemas.openxmlformats.org/spreadsheetml/2006/main">
  <numFmts count="30">
    <numFmt numFmtId="5" formatCode="&quot;AED&quot;#,##0;\-&quot;AED&quot;#,##0"/>
    <numFmt numFmtId="6" formatCode="&quot;AED&quot;#,##0;[Red]\-&quot;AED&quot;#,##0"/>
    <numFmt numFmtId="7" formatCode="&quot;AED&quot;#,##0.00;\-&quot;AED&quot;#,##0.00"/>
    <numFmt numFmtId="8" formatCode="&quot;AED&quot;#,##0.00;[Red]\-&quot;AED&quot;#,##0.00"/>
    <numFmt numFmtId="42" formatCode="_-&quot;AED&quot;* #,##0_-;\-&quot;AED&quot;* #,##0_-;_-&quot;AED&quot;* &quot;-&quot;_-;_-@_-"/>
    <numFmt numFmtId="41" formatCode="_-* #,##0_-;\-* #,##0_-;_-* &quot;-&quot;_-;_-@_-"/>
    <numFmt numFmtId="44" formatCode="_-&quot;AED&quot;* #,##0.00_-;\-&quot;AED&quot;* #,##0.00_-;_-&quot;AED&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0.0"/>
    <numFmt numFmtId="174" formatCode="0.0%"/>
    <numFmt numFmtId="175" formatCode="#,##0.0"/>
    <numFmt numFmtId="176" formatCode="_-* #,##0.00_-;_-* #,##0.00\-;_-* &quot;-&quot;??_-;_-@_-"/>
    <numFmt numFmtId="177" formatCode="_(* #,##0.000_);_(* \(#,##0.000\);_(* &quot;-&quot;??_);_(@_)"/>
    <numFmt numFmtId="178" formatCode="&quot;$&quot;#,##0.0"/>
    <numFmt numFmtId="179" formatCode="#,##0.0_);\(#,##0.0\)"/>
    <numFmt numFmtId="180" formatCode="&quot;Yes&quot;;&quot;Yes&quot;;&quot;No&quot;"/>
    <numFmt numFmtId="181" formatCode="&quot;True&quot;;&quot;True&quot;;&quot;False&quot;"/>
    <numFmt numFmtId="182" formatCode="&quot;On&quot;;&quot;On&quot;;&quot;Off&quot;"/>
    <numFmt numFmtId="183" formatCode="[$€-2]\ #,##0.00_);[Red]\([$€-2]\ #,##0.00\)"/>
    <numFmt numFmtId="184" formatCode="_(* #,##0_);_(* \(#,##0\);_(* &quot;-&quot;??_);_(@_)"/>
    <numFmt numFmtId="185" formatCode="_(* #,##0.0000_);_(* \(#,##0.0000\);_(* &quot;-&quot;??_);_(@_)"/>
  </numFmts>
  <fonts count="63">
    <font>
      <sz val="11"/>
      <color theme="1"/>
      <name val="Calibri"/>
      <family val="2"/>
    </font>
    <font>
      <sz val="11"/>
      <color indexed="8"/>
      <name val="Calibri"/>
      <family val="2"/>
    </font>
    <font>
      <sz val="10"/>
      <name val="Arial"/>
      <family val="2"/>
    </font>
    <font>
      <sz val="12"/>
      <name val="Times New Roman"/>
      <family val="1"/>
    </font>
    <font>
      <b/>
      <sz val="12"/>
      <name val="Times New Roman"/>
      <family val="1"/>
    </font>
    <font>
      <b/>
      <sz val="11"/>
      <name val="Times New Roman"/>
      <family val="1"/>
    </font>
    <font>
      <sz val="11"/>
      <name val="Times New Roman"/>
      <family val="1"/>
    </font>
    <font>
      <b/>
      <i/>
      <sz val="12"/>
      <name val="Times New Roman"/>
      <family val="1"/>
    </font>
    <font>
      <b/>
      <vertAlign val="superscript"/>
      <sz val="11"/>
      <name val="Times New Roman"/>
      <family val="1"/>
    </font>
    <font>
      <b/>
      <vertAlign val="superscript"/>
      <sz val="11"/>
      <color indexed="8"/>
      <name val="Times New Roman"/>
      <family val="1"/>
    </font>
    <font>
      <b/>
      <sz val="11"/>
      <color indexed="8"/>
      <name val="Times New Roman"/>
      <family val="1"/>
    </font>
    <font>
      <sz val="12"/>
      <name val="Arial"/>
      <family val="2"/>
    </font>
    <font>
      <b/>
      <sz val="12"/>
      <name val="Arial"/>
      <family val="2"/>
    </font>
    <font>
      <vertAlign val="superscript"/>
      <sz val="12"/>
      <name val="Times New Roman"/>
      <family val="1"/>
    </font>
    <font>
      <b/>
      <i/>
      <sz val="11"/>
      <name val="Times New Roman"/>
      <family val="1"/>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36"/>
      <name val="Times New Roman"/>
      <family val="1"/>
    </font>
    <font>
      <sz val="12"/>
      <color indexed="36"/>
      <name val="Times New Roman"/>
      <family val="1"/>
    </font>
    <font>
      <sz val="12"/>
      <color indexed="8"/>
      <name val="Times New Roman"/>
      <family val="1"/>
    </font>
    <font>
      <b/>
      <sz val="12"/>
      <color indexed="36"/>
      <name val="Arial"/>
      <family val="2"/>
    </font>
    <font>
      <b/>
      <sz val="12"/>
      <color indexed="36"/>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rgb="FF7030A0"/>
      <name val="Times New Roman"/>
      <family val="1"/>
    </font>
    <font>
      <sz val="12"/>
      <color rgb="FF7030A0"/>
      <name val="Times New Roman"/>
      <family val="1"/>
    </font>
    <font>
      <sz val="12"/>
      <color theme="1"/>
      <name val="Times New Roman"/>
      <family val="1"/>
    </font>
    <font>
      <b/>
      <sz val="12"/>
      <color rgb="FF7030A0"/>
      <name val="Arial"/>
      <family val="2"/>
    </font>
    <font>
      <b/>
      <sz val="11"/>
      <color theme="1"/>
      <name val="Times New Roman"/>
      <family val="1"/>
    </font>
    <font>
      <b/>
      <sz val="12"/>
      <color rgb="FF7030A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border>
    <border>
      <left style="thin"/>
      <right/>
      <top/>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6" fontId="2" fillId="0" borderId="0" applyFont="0" applyFill="0" applyBorder="0" applyAlignment="0" applyProtection="0"/>
    <xf numFmtId="171" fontId="0" fillId="0" borderId="0" applyFont="0" applyFill="0" applyBorder="0" applyAlignment="0" applyProtection="0"/>
    <xf numFmtId="176"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horizontal="left" wrapText="1"/>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horizontal="left" wrapText="1"/>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horizontal="left" wrapText="1"/>
      <protection/>
    </xf>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0">
    <xf numFmtId="0" fontId="0" fillId="0" borderId="0" xfId="0" applyFont="1" applyAlignment="1">
      <alignment/>
    </xf>
    <xf numFmtId="173" fontId="7" fillId="0" borderId="10" xfId="64" applyNumberFormat="1" applyFont="1" applyFill="1" applyBorder="1" applyAlignment="1">
      <alignment horizontal="right" vertical="center"/>
      <protection/>
    </xf>
    <xf numFmtId="174" fontId="7" fillId="0" borderId="10" xfId="77" applyNumberFormat="1" applyFont="1" applyFill="1" applyBorder="1" applyAlignment="1">
      <alignment horizontal="right" vertical="center"/>
      <protection/>
    </xf>
    <xf numFmtId="174" fontId="57" fillId="0" borderId="10" xfId="77" applyNumberFormat="1" applyFont="1" applyFill="1" applyBorder="1" applyAlignment="1">
      <alignment horizontal="right" vertical="center"/>
      <protection/>
    </xf>
    <xf numFmtId="172" fontId="7" fillId="33" borderId="10" xfId="44" applyNumberFormat="1" applyFont="1" applyFill="1" applyBorder="1" applyAlignment="1">
      <alignment horizontal="right" vertical="center"/>
    </xf>
    <xf numFmtId="174" fontId="7" fillId="33" borderId="10" xfId="77" applyNumberFormat="1" applyFont="1" applyFill="1" applyBorder="1" applyAlignment="1">
      <alignment horizontal="right" vertical="center"/>
      <protection/>
    </xf>
    <xf numFmtId="174" fontId="57" fillId="33" borderId="10" xfId="77" applyNumberFormat="1" applyFont="1" applyFill="1" applyBorder="1" applyAlignment="1">
      <alignment horizontal="right" vertical="center"/>
      <protection/>
    </xf>
    <xf numFmtId="174" fontId="3" fillId="0" borderId="10" xfId="77" applyNumberFormat="1" applyFont="1" applyFill="1" applyBorder="1" applyAlignment="1">
      <alignment horizontal="right" vertical="center"/>
      <protection/>
    </xf>
    <xf numFmtId="174" fontId="58" fillId="0" borderId="10" xfId="77" applyNumberFormat="1" applyFont="1" applyFill="1" applyBorder="1" applyAlignment="1">
      <alignment horizontal="right" vertical="center"/>
      <protection/>
    </xf>
    <xf numFmtId="173" fontId="3" fillId="0" borderId="10" xfId="64" applyNumberFormat="1" applyFont="1" applyFill="1" applyBorder="1" applyAlignment="1">
      <alignment horizontal="right" vertical="center"/>
      <protection/>
    </xf>
    <xf numFmtId="173" fontId="3" fillId="34" borderId="10" xfId="64" applyNumberFormat="1" applyFont="1" applyFill="1" applyBorder="1" applyAlignment="1">
      <alignment horizontal="right" vertical="center"/>
      <protection/>
    </xf>
    <xf numFmtId="173" fontId="7" fillId="33" borderId="10" xfId="64" applyNumberFormat="1" applyFont="1" applyFill="1" applyBorder="1" applyAlignment="1">
      <alignment horizontal="right" vertical="center"/>
      <protection/>
    </xf>
    <xf numFmtId="174" fontId="7" fillId="33" borderId="10" xfId="94" applyNumberFormat="1" applyFont="1" applyFill="1" applyBorder="1" applyAlignment="1">
      <alignment horizontal="right" vertical="center"/>
    </xf>
    <xf numFmtId="1" fontId="3" fillId="0" borderId="0" xfId="64" applyNumberFormat="1" applyFont="1" applyFill="1" applyBorder="1" applyAlignment="1">
      <alignment vertical="center" wrapText="1"/>
      <protection/>
    </xf>
    <xf numFmtId="0" fontId="3" fillId="0" borderId="10" xfId="64" applyFont="1" applyFill="1" applyBorder="1" applyAlignment="1">
      <alignment vertical="center"/>
      <protection/>
    </xf>
    <xf numFmtId="174" fontId="7" fillId="0" borderId="10" xfId="94" applyNumberFormat="1" applyFont="1" applyFill="1" applyBorder="1" applyAlignment="1">
      <alignment horizontal="right" vertical="center"/>
    </xf>
    <xf numFmtId="175" fontId="5" fillId="0" borderId="11" xfId="64" applyNumberFormat="1" applyFont="1" applyFill="1" applyBorder="1" applyAlignment="1">
      <alignment horizontal="right" readingOrder="2"/>
      <protection/>
    </xf>
    <xf numFmtId="0" fontId="11" fillId="0" borderId="0" xfId="64" applyFont="1" applyFill="1" applyBorder="1" applyAlignment="1">
      <alignment horizontal="left" vertical="center" wrapText="1"/>
      <protection/>
    </xf>
    <xf numFmtId="174" fontId="7" fillId="0" borderId="10" xfId="94" applyNumberFormat="1" applyFont="1" applyFill="1" applyBorder="1" applyAlignment="1">
      <alignment vertical="center"/>
    </xf>
    <xf numFmtId="179" fontId="3" fillId="0" borderId="10" xfId="44" applyNumberFormat="1" applyFont="1" applyFill="1" applyBorder="1" applyAlignment="1">
      <alignment horizontal="right" vertical="center"/>
    </xf>
    <xf numFmtId="1" fontId="7" fillId="0" borderId="10" xfId="94" applyNumberFormat="1" applyFont="1" applyFill="1" applyBorder="1" applyAlignment="1">
      <alignment vertical="center"/>
    </xf>
    <xf numFmtId="1" fontId="7" fillId="0" borderId="0" xfId="94" applyNumberFormat="1" applyFont="1" applyFill="1" applyBorder="1" applyAlignment="1">
      <alignment vertical="center"/>
    </xf>
    <xf numFmtId="174" fontId="7" fillId="0" borderId="12" xfId="94" applyNumberFormat="1" applyFont="1" applyFill="1" applyBorder="1" applyAlignment="1">
      <alignment horizontal="right" vertical="center"/>
    </xf>
    <xf numFmtId="174" fontId="7" fillId="0" borderId="13" xfId="94" applyNumberFormat="1" applyFont="1" applyFill="1" applyBorder="1" applyAlignment="1">
      <alignment vertical="center"/>
    </xf>
    <xf numFmtId="174" fontId="7" fillId="0" borderId="14" xfId="94" applyNumberFormat="1" applyFont="1" applyFill="1" applyBorder="1" applyAlignment="1">
      <alignment vertical="center"/>
    </xf>
    <xf numFmtId="174" fontId="7" fillId="0" borderId="15" xfId="94" applyNumberFormat="1" applyFont="1" applyFill="1" applyBorder="1" applyAlignment="1">
      <alignment vertical="center"/>
    </xf>
    <xf numFmtId="174" fontId="7" fillId="0" borderId="16" xfId="94" applyNumberFormat="1" applyFont="1" applyFill="1" applyBorder="1" applyAlignment="1">
      <alignment vertical="center"/>
    </xf>
    <xf numFmtId="174" fontId="7" fillId="0" borderId="17" xfId="94" applyNumberFormat="1" applyFont="1" applyFill="1" applyBorder="1" applyAlignment="1">
      <alignment vertical="center"/>
    </xf>
    <xf numFmtId="174" fontId="7" fillId="0" borderId="18" xfId="94" applyNumberFormat="1" applyFont="1" applyFill="1" applyBorder="1" applyAlignment="1">
      <alignment vertical="center"/>
    </xf>
    <xf numFmtId="174" fontId="7" fillId="0" borderId="0" xfId="94" applyNumberFormat="1" applyFont="1" applyFill="1" applyBorder="1" applyAlignment="1">
      <alignment horizontal="right" vertical="center"/>
    </xf>
    <xf numFmtId="174" fontId="7" fillId="33" borderId="19" xfId="94" applyNumberFormat="1" applyFont="1" applyFill="1" applyBorder="1" applyAlignment="1">
      <alignment vertical="center"/>
    </xf>
    <xf numFmtId="174" fontId="7" fillId="33" borderId="13" xfId="94" applyNumberFormat="1" applyFont="1" applyFill="1" applyBorder="1" applyAlignment="1">
      <alignment vertical="center"/>
    </xf>
    <xf numFmtId="0" fontId="59" fillId="0" borderId="0" xfId="0" applyFont="1" applyAlignment="1">
      <alignment/>
    </xf>
    <xf numFmtId="0" fontId="4" fillId="0" borderId="10" xfId="64" applyNumberFormat="1" applyFont="1" applyFill="1" applyBorder="1" applyAlignment="1">
      <alignment horizontal="center" vertical="center"/>
      <protection/>
    </xf>
    <xf numFmtId="0" fontId="4" fillId="0" borderId="0" xfId="64" applyFont="1" applyFill="1" applyBorder="1" applyAlignment="1">
      <alignment vertical="center"/>
      <protection/>
    </xf>
    <xf numFmtId="0" fontId="3" fillId="0" borderId="0" xfId="64" applyFont="1" applyFill="1" applyBorder="1" applyAlignment="1">
      <alignment horizontal="left" wrapText="1"/>
      <protection/>
    </xf>
    <xf numFmtId="0" fontId="3" fillId="0" borderId="0" xfId="64" applyFont="1" applyBorder="1" applyAlignment="1">
      <alignment horizontal="right" readingOrder="2"/>
      <protection/>
    </xf>
    <xf numFmtId="0" fontId="13" fillId="0" borderId="0" xfId="64" applyFont="1" applyBorder="1" applyAlignment="1">
      <alignment horizontal="right" readingOrder="2"/>
      <protection/>
    </xf>
    <xf numFmtId="0" fontId="3" fillId="0" borderId="0" xfId="64" applyFont="1" applyAlignment="1">
      <alignment horizontal="right" readingOrder="2"/>
      <protection/>
    </xf>
    <xf numFmtId="0" fontId="60" fillId="0" borderId="20" xfId="0" applyFont="1" applyBorder="1" applyAlignment="1">
      <alignment vertical="center" wrapText="1"/>
    </xf>
    <xf numFmtId="174" fontId="7" fillId="0" borderId="0" xfId="94" applyNumberFormat="1" applyFont="1" applyFill="1" applyBorder="1" applyAlignment="1">
      <alignment vertical="center"/>
    </xf>
    <xf numFmtId="0" fontId="59" fillId="0" borderId="0" xfId="0" applyFont="1" applyBorder="1" applyAlignment="1">
      <alignment/>
    </xf>
    <xf numFmtId="174" fontId="7" fillId="0" borderId="11" xfId="94" applyNumberFormat="1" applyFont="1" applyFill="1" applyBorder="1" applyAlignment="1">
      <alignment vertical="center"/>
    </xf>
    <xf numFmtId="174" fontId="7" fillId="0" borderId="21" xfId="94" applyNumberFormat="1" applyFont="1" applyFill="1" applyBorder="1" applyAlignment="1">
      <alignment vertical="center"/>
    </xf>
    <xf numFmtId="1" fontId="7" fillId="0" borderId="22" xfId="94" applyNumberFormat="1" applyFont="1" applyFill="1" applyBorder="1" applyAlignment="1">
      <alignment vertical="center"/>
    </xf>
    <xf numFmtId="1" fontId="7" fillId="0" borderId="23" xfId="94" applyNumberFormat="1" applyFont="1" applyFill="1" applyBorder="1" applyAlignment="1">
      <alignment vertical="center"/>
    </xf>
    <xf numFmtId="174" fontId="3" fillId="0" borderId="0" xfId="94" applyNumberFormat="1" applyFont="1" applyFill="1" applyBorder="1" applyAlignment="1">
      <alignment vertical="center" wrapText="1"/>
    </xf>
    <xf numFmtId="173" fontId="3" fillId="0" borderId="0" xfId="64" applyNumberFormat="1" applyFont="1" applyFill="1" applyBorder="1" applyAlignment="1">
      <alignment vertical="center" wrapText="1"/>
      <protection/>
    </xf>
    <xf numFmtId="174" fontId="14" fillId="33" borderId="11" xfId="94" applyNumberFormat="1" applyFont="1" applyFill="1" applyBorder="1" applyAlignment="1">
      <alignment horizontal="right" vertical="center" wrapText="1"/>
    </xf>
    <xf numFmtId="0" fontId="3" fillId="0" borderId="11" xfId="64" applyFont="1" applyFill="1" applyBorder="1" applyAlignment="1">
      <alignment vertical="center"/>
      <protection/>
    </xf>
    <xf numFmtId="0" fontId="5" fillId="34" borderId="11" xfId="64" applyFont="1" applyFill="1" applyBorder="1" applyAlignment="1">
      <alignment horizontal="right" vertical="center" indent="1" readingOrder="2"/>
      <protection/>
    </xf>
    <xf numFmtId="0" fontId="5" fillId="33" borderId="11" xfId="64" applyFont="1" applyFill="1" applyBorder="1" applyAlignment="1">
      <alignment horizontal="right" vertical="center" indent="1" readingOrder="2"/>
      <protection/>
    </xf>
    <xf numFmtId="0" fontId="6" fillId="34" borderId="11" xfId="64" applyFont="1" applyFill="1" applyBorder="1" applyAlignment="1">
      <alignment horizontal="right" vertical="center" indent="4" readingOrder="2"/>
      <protection/>
    </xf>
    <xf numFmtId="0" fontId="6" fillId="34" borderId="11" xfId="64" applyFont="1" applyFill="1" applyBorder="1" applyAlignment="1">
      <alignment horizontal="right" vertical="center" indent="7" readingOrder="2"/>
      <protection/>
    </xf>
    <xf numFmtId="175" fontId="6" fillId="34" borderId="11" xfId="64" applyNumberFormat="1" applyFont="1" applyFill="1" applyBorder="1" applyAlignment="1">
      <alignment horizontal="right" vertical="center" indent="7" readingOrder="2"/>
      <protection/>
    </xf>
    <xf numFmtId="0" fontId="6" fillId="34" borderId="11" xfId="64" applyFont="1" applyFill="1" applyBorder="1" applyAlignment="1">
      <alignment horizontal="right" vertical="center" indent="9" readingOrder="2"/>
      <protection/>
    </xf>
    <xf numFmtId="175" fontId="6" fillId="34" borderId="11" xfId="64" applyNumberFormat="1" applyFont="1" applyFill="1" applyBorder="1" applyAlignment="1">
      <alignment horizontal="right" vertical="center" indent="4" readingOrder="2"/>
      <protection/>
    </xf>
    <xf numFmtId="175" fontId="6" fillId="34" borderId="11" xfId="64" applyNumberFormat="1" applyFont="1" applyFill="1" applyBorder="1" applyAlignment="1">
      <alignment horizontal="right" vertical="center" indent="6" readingOrder="2"/>
      <protection/>
    </xf>
    <xf numFmtId="0" fontId="6" fillId="0" borderId="11" xfId="64" applyFont="1" applyFill="1" applyBorder="1" applyAlignment="1">
      <alignment horizontal="right" indent="2" readingOrder="2"/>
      <protection/>
    </xf>
    <xf numFmtId="0" fontId="6" fillId="0" borderId="11" xfId="64" applyFont="1" applyFill="1" applyBorder="1" applyAlignment="1">
      <alignment horizontal="right" indent="5" readingOrder="2"/>
      <protection/>
    </xf>
    <xf numFmtId="0" fontId="5" fillId="34" borderId="11" xfId="64" applyFont="1" applyFill="1" applyBorder="1" applyAlignment="1">
      <alignment horizontal="right"/>
      <protection/>
    </xf>
    <xf numFmtId="0" fontId="5" fillId="0" borderId="11" xfId="64" applyFont="1" applyFill="1" applyBorder="1" applyAlignment="1">
      <alignment horizontal="right" wrapText="1"/>
      <protection/>
    </xf>
    <xf numFmtId="0" fontId="5" fillId="0" borderId="11" xfId="64" applyFont="1" applyFill="1" applyBorder="1" applyAlignment="1">
      <alignment horizontal="right"/>
      <protection/>
    </xf>
    <xf numFmtId="0" fontId="5" fillId="33" borderId="11" xfId="64" applyFont="1" applyFill="1" applyBorder="1" applyAlignment="1">
      <alignment horizontal="right"/>
      <protection/>
    </xf>
    <xf numFmtId="0" fontId="61" fillId="0" borderId="11" xfId="0" applyFont="1" applyBorder="1" applyAlignment="1">
      <alignment/>
    </xf>
    <xf numFmtId="174" fontId="7" fillId="0" borderId="19" xfId="94" applyNumberFormat="1" applyFont="1" applyFill="1" applyBorder="1" applyAlignment="1">
      <alignment vertical="center"/>
    </xf>
    <xf numFmtId="174" fontId="7" fillId="33" borderId="15" xfId="94" applyNumberFormat="1" applyFont="1" applyFill="1" applyBorder="1" applyAlignment="1">
      <alignment vertical="center"/>
    </xf>
    <xf numFmtId="174" fontId="7" fillId="33" borderId="16" xfId="94" applyNumberFormat="1" applyFont="1" applyFill="1" applyBorder="1" applyAlignment="1">
      <alignment vertical="center"/>
    </xf>
    <xf numFmtId="1" fontId="7" fillId="0" borderId="20" xfId="94" applyNumberFormat="1" applyFont="1" applyFill="1" applyBorder="1" applyAlignment="1">
      <alignment vertical="center"/>
    </xf>
    <xf numFmtId="0" fontId="62" fillId="0" borderId="11" xfId="64" applyFont="1" applyFill="1" applyBorder="1" applyAlignment="1">
      <alignment horizontal="center" vertical="center" wrapText="1"/>
      <protection/>
    </xf>
    <xf numFmtId="0" fontId="62" fillId="0" borderId="19" xfId="64" applyFont="1" applyFill="1" applyBorder="1" applyAlignment="1">
      <alignment horizontal="center" vertical="center" wrapText="1"/>
      <protection/>
    </xf>
    <xf numFmtId="0" fontId="62" fillId="0" borderId="13" xfId="64" applyFont="1" applyFill="1" applyBorder="1" applyAlignment="1">
      <alignment horizontal="center" vertical="center" wrapText="1"/>
      <protection/>
    </xf>
    <xf numFmtId="0" fontId="15" fillId="0" borderId="17" xfId="64" applyFont="1" applyFill="1" applyBorder="1" applyAlignment="1">
      <alignment horizontal="center" vertical="center" wrapText="1"/>
      <protection/>
    </xf>
    <xf numFmtId="0" fontId="15" fillId="0" borderId="18" xfId="64" applyFont="1" applyFill="1" applyBorder="1" applyAlignment="1">
      <alignment horizontal="center" vertical="center" wrapText="1"/>
      <protection/>
    </xf>
    <xf numFmtId="0" fontId="15" fillId="0" borderId="21" xfId="64" applyFont="1" applyFill="1" applyBorder="1" applyAlignment="1">
      <alignment horizontal="center" vertical="center" wrapText="1"/>
      <protection/>
    </xf>
    <xf numFmtId="0" fontId="4" fillId="0" borderId="17" xfId="64" applyNumberFormat="1" applyFont="1" applyFill="1" applyBorder="1" applyAlignment="1">
      <alignment horizontal="center" vertical="center"/>
      <protection/>
    </xf>
    <xf numFmtId="0" fontId="4" fillId="0" borderId="18" xfId="64" applyNumberFormat="1" applyFont="1" applyFill="1" applyBorder="1" applyAlignment="1">
      <alignment horizontal="center" vertical="center"/>
      <protection/>
    </xf>
    <xf numFmtId="0" fontId="4" fillId="0" borderId="21" xfId="64" applyNumberFormat="1" applyFont="1" applyFill="1" applyBorder="1" applyAlignment="1">
      <alignment horizontal="center" vertical="center"/>
      <protection/>
    </xf>
    <xf numFmtId="0" fontId="3" fillId="0" borderId="0" xfId="64" applyFont="1" applyBorder="1" applyAlignment="1">
      <alignment horizontal="right" wrapText="1" readingOrder="2"/>
      <protection/>
    </xf>
    <xf numFmtId="0" fontId="12" fillId="0" borderId="17" xfId="65" applyFont="1" applyFill="1" applyBorder="1" applyAlignment="1">
      <alignment horizontal="center" vertical="center" wrapText="1"/>
      <protection/>
    </xf>
    <xf numFmtId="0" fontId="12" fillId="0" borderId="18" xfId="65" applyFont="1" applyFill="1" applyBorder="1" applyAlignment="1">
      <alignment horizontal="center" vertical="center" wrapText="1"/>
      <protection/>
    </xf>
    <xf numFmtId="0" fontId="12" fillId="0" borderId="21" xfId="65" applyFont="1" applyFill="1" applyBorder="1" applyAlignment="1">
      <alignment horizontal="center" vertical="center" wrapText="1"/>
      <protection/>
    </xf>
    <xf numFmtId="0" fontId="4" fillId="0" borderId="0" xfId="64" applyFont="1" applyFill="1" applyBorder="1" applyAlignment="1">
      <alignment horizontal="center" vertical="center"/>
      <protection/>
    </xf>
    <xf numFmtId="0" fontId="4" fillId="0" borderId="18" xfId="64" applyFont="1" applyFill="1" applyBorder="1" applyAlignment="1">
      <alignment horizontal="center" vertical="center"/>
      <protection/>
    </xf>
    <xf numFmtId="0" fontId="4" fillId="0" borderId="11" xfId="64" applyFont="1" applyFill="1" applyBorder="1" applyAlignment="1">
      <alignment horizontal="center" vertical="center"/>
      <protection/>
    </xf>
    <xf numFmtId="0" fontId="4" fillId="0" borderId="19" xfId="64" applyFont="1" applyFill="1" applyBorder="1" applyAlignment="1">
      <alignment horizontal="center" vertical="center"/>
      <protection/>
    </xf>
    <xf numFmtId="0" fontId="4" fillId="0" borderId="13" xfId="64" applyFont="1" applyFill="1" applyBorder="1" applyAlignment="1">
      <alignment horizontal="center" vertical="center"/>
      <protection/>
    </xf>
    <xf numFmtId="0" fontId="4" fillId="0" borderId="11" xfId="64" applyNumberFormat="1" applyFont="1" applyFill="1" applyBorder="1" applyAlignment="1">
      <alignment horizontal="center" vertical="center"/>
      <protection/>
    </xf>
    <xf numFmtId="0" fontId="4" fillId="0" borderId="19" xfId="64" applyNumberFormat="1" applyFont="1" applyFill="1" applyBorder="1" applyAlignment="1">
      <alignment horizontal="center" vertical="center"/>
      <protection/>
    </xf>
    <xf numFmtId="0" fontId="4" fillId="0" borderId="13" xfId="64" applyNumberFormat="1" applyFont="1" applyFill="1" applyBorder="1" applyAlignment="1">
      <alignment horizontal="center" vertical="center"/>
      <protection/>
    </xf>
  </cellXfs>
  <cellStyles count="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omma 5"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2 2" xfId="63"/>
    <cellStyle name="Normal 2 2 2" xfId="64"/>
    <cellStyle name="Normal 2 2 2 2" xfId="65"/>
    <cellStyle name="Normal 20" xfId="66"/>
    <cellStyle name="Normal 20 2" xfId="67"/>
    <cellStyle name="Normal 23" xfId="68"/>
    <cellStyle name="Normal 23 2" xfId="69"/>
    <cellStyle name="Normal 24" xfId="70"/>
    <cellStyle name="Normal 24 2" xfId="71"/>
    <cellStyle name="Normal 26" xfId="72"/>
    <cellStyle name="Normal 26 2" xfId="73"/>
    <cellStyle name="Normal 29" xfId="74"/>
    <cellStyle name="Normal 29 2" xfId="75"/>
    <cellStyle name="Normal 3" xfId="76"/>
    <cellStyle name="Normal 3 2" xfId="77"/>
    <cellStyle name="Normal 3 2 2" xfId="78"/>
    <cellStyle name="Normal 31" xfId="79"/>
    <cellStyle name="Normal 31 2" xfId="80"/>
    <cellStyle name="Normal 34" xfId="81"/>
    <cellStyle name="Normal 34 2" xfId="82"/>
    <cellStyle name="Normal 36" xfId="83"/>
    <cellStyle name="Normal 36 2" xfId="84"/>
    <cellStyle name="Normal 37" xfId="85"/>
    <cellStyle name="Normal 37 2" xfId="86"/>
    <cellStyle name="Normal 4" xfId="87"/>
    <cellStyle name="Normal 5" xfId="88"/>
    <cellStyle name="Normal 6" xfId="89"/>
    <cellStyle name="Normal 7" xfId="90"/>
    <cellStyle name="Normal 8" xfId="91"/>
    <cellStyle name="Note" xfId="92"/>
    <cellStyle name="Output" xfId="93"/>
    <cellStyle name="Percent" xfId="94"/>
    <cellStyle name="Percent 2" xfId="95"/>
    <cellStyle name="Percent 3" xfId="96"/>
    <cellStyle name="Percent 4" xfId="97"/>
    <cellStyle name="Percent 5" xfId="98"/>
    <cellStyle name="Style 1" xfId="99"/>
    <cellStyle name="Title" xfId="100"/>
    <cellStyle name="Total" xfId="101"/>
    <cellStyle name="Warning Text"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G51"/>
  <sheetViews>
    <sheetView rightToLeft="1" tabSelected="1" zoomScale="70" zoomScaleNormal="70" zoomScalePageLayoutView="0" workbookViewId="0" topLeftCell="A1">
      <pane xSplit="1" topLeftCell="T1" activePane="topRight" state="frozen"/>
      <selection pane="topLeft" activeCell="A1" sqref="A1"/>
      <selection pane="topRight" activeCell="AL4" sqref="AL4:AN4"/>
    </sheetView>
  </sheetViews>
  <sheetFormatPr defaultColWidth="9.140625" defaultRowHeight="15"/>
  <cols>
    <col min="1" max="1" width="38.7109375" style="32" customWidth="1"/>
    <col min="2" max="2" width="9.28125" style="32" bestFit="1" customWidth="1"/>
    <col min="3" max="3" width="9.28125" style="32" customWidth="1"/>
    <col min="4" max="4" width="13.28125" style="32" bestFit="1" customWidth="1"/>
    <col min="5" max="6" width="9.28125" style="32" bestFit="1" customWidth="1"/>
    <col min="7" max="7" width="13.28125" style="32" bestFit="1" customWidth="1"/>
    <col min="8" max="8" width="9.28125" style="32" customWidth="1"/>
    <col min="9" max="9" width="9.28125" style="32" bestFit="1" customWidth="1"/>
    <col min="10" max="10" width="13.28125" style="32" bestFit="1" customWidth="1"/>
    <col min="11" max="11" width="9.28125" style="32" customWidth="1"/>
    <col min="12" max="12" width="9.28125" style="32" bestFit="1" customWidth="1"/>
    <col min="13" max="13" width="13.28125" style="32" bestFit="1" customWidth="1"/>
    <col min="14" max="15" width="9.28125" style="32" bestFit="1" customWidth="1"/>
    <col min="16" max="16" width="13.28125" style="32" bestFit="1" customWidth="1"/>
    <col min="17" max="18" width="9.28125" style="32" bestFit="1" customWidth="1"/>
    <col min="19" max="19" width="13.28125" style="32" bestFit="1" customWidth="1"/>
    <col min="20" max="21" width="9.28125" style="32" bestFit="1" customWidth="1"/>
    <col min="22" max="22" width="13.28125" style="32" bestFit="1" customWidth="1"/>
    <col min="23" max="24" width="9.28125" style="32" bestFit="1" customWidth="1"/>
    <col min="25" max="25" width="13.28125" style="32" bestFit="1" customWidth="1"/>
    <col min="26" max="27" width="9.28125" style="32" bestFit="1" customWidth="1"/>
    <col min="28" max="28" width="13.28125" style="32" bestFit="1" customWidth="1"/>
    <col min="29" max="30" width="9.28125" style="32" bestFit="1" customWidth="1"/>
    <col min="31" max="31" width="13.28125" style="32" bestFit="1" customWidth="1"/>
    <col min="32" max="33" width="9.28125" style="32" bestFit="1" customWidth="1"/>
    <col min="34" max="34" width="13.28125" style="32" bestFit="1" customWidth="1"/>
    <col min="35" max="36" width="9.28125" style="32" bestFit="1" customWidth="1"/>
    <col min="37" max="37" width="13.28125" style="32" bestFit="1" customWidth="1"/>
    <col min="38" max="39" width="9.28125" style="32" bestFit="1" customWidth="1"/>
    <col min="40" max="40" width="13.28125" style="32" bestFit="1" customWidth="1"/>
    <col min="41" max="16384" width="9.140625" style="32" customWidth="1"/>
  </cols>
  <sheetData>
    <row r="1" spans="1:52" ht="18.75" customHeight="1">
      <c r="A1" s="82" t="s">
        <v>39</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row>
    <row r="2" spans="1:52" ht="15.75" customHeight="1">
      <c r="A2" s="83"/>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row>
    <row r="3" spans="1:52" ht="35.25" customHeight="1">
      <c r="A3" s="49"/>
      <c r="B3" s="84">
        <v>2021</v>
      </c>
      <c r="C3" s="85"/>
      <c r="D3" s="85"/>
      <c r="E3" s="85"/>
      <c r="F3" s="85"/>
      <c r="G3" s="85"/>
      <c r="H3" s="85"/>
      <c r="I3" s="85"/>
      <c r="J3" s="85"/>
      <c r="K3" s="85"/>
      <c r="L3" s="85"/>
      <c r="M3" s="85"/>
      <c r="N3" s="85"/>
      <c r="O3" s="85"/>
      <c r="P3" s="85"/>
      <c r="Q3" s="85"/>
      <c r="R3" s="85"/>
      <c r="S3" s="86"/>
      <c r="T3" s="84">
        <v>2022</v>
      </c>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6"/>
    </row>
    <row r="4" spans="1:52" ht="94.5" customHeight="1">
      <c r="A4" s="14"/>
      <c r="B4" s="75" t="s">
        <v>48</v>
      </c>
      <c r="C4" s="76"/>
      <c r="D4" s="77"/>
      <c r="E4" s="75" t="s">
        <v>49</v>
      </c>
      <c r="F4" s="76"/>
      <c r="G4" s="77"/>
      <c r="H4" s="75" t="s">
        <v>50</v>
      </c>
      <c r="I4" s="76"/>
      <c r="J4" s="77"/>
      <c r="K4" s="75" t="s">
        <v>46</v>
      </c>
      <c r="L4" s="76"/>
      <c r="M4" s="77"/>
      <c r="N4" s="75" t="s">
        <v>51</v>
      </c>
      <c r="O4" s="76"/>
      <c r="P4" s="77"/>
      <c r="Q4" s="75" t="s">
        <v>52</v>
      </c>
      <c r="R4" s="76"/>
      <c r="S4" s="77"/>
      <c r="T4" s="75" t="s">
        <v>54</v>
      </c>
      <c r="U4" s="76"/>
      <c r="V4" s="77"/>
      <c r="W4" s="75" t="s">
        <v>47</v>
      </c>
      <c r="X4" s="76"/>
      <c r="Y4" s="77"/>
      <c r="Z4" s="75" t="s">
        <v>44</v>
      </c>
      <c r="AA4" s="76"/>
      <c r="AB4" s="77"/>
      <c r="AC4" s="87" t="s">
        <v>61</v>
      </c>
      <c r="AD4" s="88"/>
      <c r="AE4" s="89"/>
      <c r="AF4" s="87" t="s">
        <v>62</v>
      </c>
      <c r="AG4" s="88"/>
      <c r="AH4" s="89"/>
      <c r="AI4" s="75" t="s">
        <v>64</v>
      </c>
      <c r="AJ4" s="76"/>
      <c r="AK4" s="77"/>
      <c r="AL4" s="75" t="s">
        <v>63</v>
      </c>
      <c r="AM4" s="76"/>
      <c r="AN4" s="77"/>
      <c r="AO4" s="75" t="s">
        <v>31</v>
      </c>
      <c r="AP4" s="76"/>
      <c r="AQ4" s="77"/>
      <c r="AR4" s="72" t="s">
        <v>53</v>
      </c>
      <c r="AS4" s="73"/>
      <c r="AT4" s="74"/>
      <c r="AU4" s="79" t="s">
        <v>20</v>
      </c>
      <c r="AV4" s="80"/>
      <c r="AW4" s="81"/>
      <c r="AX4" s="39" t="s">
        <v>35</v>
      </c>
      <c r="AY4" s="39" t="s">
        <v>53</v>
      </c>
      <c r="AZ4" s="39" t="s">
        <v>36</v>
      </c>
    </row>
    <row r="5" spans="1:52" ht="15.75" customHeight="1">
      <c r="A5" s="14"/>
      <c r="B5" s="33" t="s">
        <v>29</v>
      </c>
      <c r="C5" s="33" t="s">
        <v>30</v>
      </c>
      <c r="D5" s="33" t="s">
        <v>41</v>
      </c>
      <c r="E5" s="33" t="s">
        <v>29</v>
      </c>
      <c r="F5" s="33" t="s">
        <v>30</v>
      </c>
      <c r="G5" s="33" t="s">
        <v>41</v>
      </c>
      <c r="H5" s="33" t="s">
        <v>29</v>
      </c>
      <c r="I5" s="33" t="s">
        <v>30</v>
      </c>
      <c r="J5" s="33" t="s">
        <v>41</v>
      </c>
      <c r="K5" s="33" t="s">
        <v>29</v>
      </c>
      <c r="L5" s="33" t="s">
        <v>30</v>
      </c>
      <c r="M5" s="33" t="s">
        <v>41</v>
      </c>
      <c r="N5" s="33" t="s">
        <v>29</v>
      </c>
      <c r="O5" s="33" t="s">
        <v>30</v>
      </c>
      <c r="P5" s="33" t="s">
        <v>41</v>
      </c>
      <c r="Q5" s="33" t="s">
        <v>29</v>
      </c>
      <c r="R5" s="33" t="s">
        <v>30</v>
      </c>
      <c r="S5" s="33" t="s">
        <v>41</v>
      </c>
      <c r="T5" s="33" t="s">
        <v>29</v>
      </c>
      <c r="U5" s="33" t="s">
        <v>30</v>
      </c>
      <c r="V5" s="33" t="s">
        <v>41</v>
      </c>
      <c r="W5" s="33" t="s">
        <v>29</v>
      </c>
      <c r="X5" s="33" t="s">
        <v>30</v>
      </c>
      <c r="Y5" s="33" t="s">
        <v>41</v>
      </c>
      <c r="Z5" s="33" t="s">
        <v>29</v>
      </c>
      <c r="AA5" s="33" t="s">
        <v>30</v>
      </c>
      <c r="AB5" s="33" t="s">
        <v>41</v>
      </c>
      <c r="AC5" s="33" t="s">
        <v>29</v>
      </c>
      <c r="AD5" s="33" t="s">
        <v>30</v>
      </c>
      <c r="AE5" s="33" t="s">
        <v>41</v>
      </c>
      <c r="AF5" s="33" t="s">
        <v>29</v>
      </c>
      <c r="AG5" s="33" t="s">
        <v>30</v>
      </c>
      <c r="AH5" s="33" t="s">
        <v>41</v>
      </c>
      <c r="AI5" s="33" t="s">
        <v>29</v>
      </c>
      <c r="AJ5" s="33" t="s">
        <v>30</v>
      </c>
      <c r="AK5" s="33" t="s">
        <v>41</v>
      </c>
      <c r="AL5" s="33" t="s">
        <v>29</v>
      </c>
      <c r="AM5" s="33" t="s">
        <v>30</v>
      </c>
      <c r="AN5" s="33" t="s">
        <v>41</v>
      </c>
      <c r="AO5" s="33" t="s">
        <v>29</v>
      </c>
      <c r="AP5" s="33" t="s">
        <v>30</v>
      </c>
      <c r="AQ5" s="33" t="s">
        <v>41</v>
      </c>
      <c r="AR5" s="33" t="s">
        <v>29</v>
      </c>
      <c r="AS5" s="33" t="s">
        <v>30</v>
      </c>
      <c r="AT5" s="33" t="s">
        <v>41</v>
      </c>
      <c r="AU5" s="33" t="s">
        <v>29</v>
      </c>
      <c r="AV5" s="33" t="s">
        <v>30</v>
      </c>
      <c r="AW5" s="33" t="s">
        <v>41</v>
      </c>
      <c r="AX5" s="69" t="s">
        <v>15</v>
      </c>
      <c r="AY5" s="70"/>
      <c r="AZ5" s="71"/>
    </row>
    <row r="6" spans="1:52" ht="22.5" customHeight="1">
      <c r="A6" s="50" t="s">
        <v>19</v>
      </c>
      <c r="B6" s="1">
        <v>1457.3</v>
      </c>
      <c r="C6" s="1">
        <v>1513</v>
      </c>
      <c r="D6" s="1">
        <v>263.1</v>
      </c>
      <c r="E6" s="1">
        <v>1455.7</v>
      </c>
      <c r="F6" s="1">
        <v>1510.1</v>
      </c>
      <c r="G6" s="1">
        <v>262.7</v>
      </c>
      <c r="H6" s="1">
        <v>1467.1</v>
      </c>
      <c r="I6" s="1">
        <v>1517.7</v>
      </c>
      <c r="J6" s="1">
        <v>262.3</v>
      </c>
      <c r="K6" s="1">
        <v>1480.8</v>
      </c>
      <c r="L6" s="1">
        <v>1527.4</v>
      </c>
      <c r="M6" s="1">
        <v>263</v>
      </c>
      <c r="N6" s="1">
        <v>1488.8</v>
      </c>
      <c r="O6" s="1">
        <v>1542.2</v>
      </c>
      <c r="P6" s="1">
        <v>264.8</v>
      </c>
      <c r="Q6" s="1">
        <v>1515.9</v>
      </c>
      <c r="R6" s="1">
        <v>1538.1</v>
      </c>
      <c r="S6" s="1">
        <v>267.5</v>
      </c>
      <c r="T6" s="1">
        <v>1485.5</v>
      </c>
      <c r="U6" s="1">
        <v>1537.9</v>
      </c>
      <c r="V6" s="1">
        <v>266.8</v>
      </c>
      <c r="W6" s="1">
        <v>1479.7</v>
      </c>
      <c r="X6" s="1">
        <v>1533.1</v>
      </c>
      <c r="Y6" s="1">
        <v>269.3</v>
      </c>
      <c r="Z6" s="1">
        <v>1500.2</v>
      </c>
      <c r="AA6" s="1">
        <v>1568.1</v>
      </c>
      <c r="AB6" s="1">
        <v>268.1</v>
      </c>
      <c r="AC6" s="1">
        <v>1524.5</v>
      </c>
      <c r="AD6" s="1">
        <v>1554.7</v>
      </c>
      <c r="AE6" s="1">
        <v>265.6</v>
      </c>
      <c r="AF6" s="1">
        <v>1605.1</v>
      </c>
      <c r="AG6" s="1">
        <v>1570.4</v>
      </c>
      <c r="AH6" s="1">
        <v>267.2</v>
      </c>
      <c r="AI6" s="1">
        <v>1592.8</v>
      </c>
      <c r="AJ6" s="1">
        <v>1584.8</v>
      </c>
      <c r="AK6" s="1">
        <v>271.6</v>
      </c>
      <c r="AL6" s="1">
        <v>1657</v>
      </c>
      <c r="AM6" s="1">
        <v>1564.6</v>
      </c>
      <c r="AN6" s="1">
        <v>268.8</v>
      </c>
      <c r="AO6" s="2">
        <f>AL6/AI6-1</f>
        <v>0.040306378704168866</v>
      </c>
      <c r="AP6" s="2">
        <f>AM6/AJ6-1</f>
        <v>-0.0127460878344271</v>
      </c>
      <c r="AQ6" s="2">
        <f>AN6/AK6-1</f>
        <v>-0.010309278350515538</v>
      </c>
      <c r="AR6" s="2">
        <f aca="true" t="shared" si="0" ref="AR6:AR33">AL6/Q6-1</f>
        <v>0.09308001847087533</v>
      </c>
      <c r="AS6" s="2">
        <f aca="true" t="shared" si="1" ref="AS6:AS33">AM6/R6-1</f>
        <v>0.017229048826474136</v>
      </c>
      <c r="AT6" s="2">
        <f aca="true" t="shared" si="2" ref="AT6:AT33">AN6/S6-1</f>
        <v>0.004859813084112208</v>
      </c>
      <c r="AU6" s="2">
        <f>AL6/B6-1</f>
        <v>0.1370342414053387</v>
      </c>
      <c r="AV6" s="2">
        <f>AM6/C6-1</f>
        <v>0.034104428288169064</v>
      </c>
      <c r="AW6" s="2">
        <f>AN6/D6-1</f>
        <v>0.02166476624857472</v>
      </c>
      <c r="AX6" s="3">
        <f>((AL6+AM6+AN6)/(AI6+AJ6+AK6))-1</f>
        <v>0.011944798793923406</v>
      </c>
      <c r="AY6" s="3">
        <f aca="true" t="shared" si="3" ref="AY6:AY31">((AL6+AM6+AN6)/(Q6+R6+S6))-1</f>
        <v>0.05085051934367013</v>
      </c>
      <c r="AZ6" s="3">
        <f>((AL6+AM6+AN6)/(B6+C6+D6))-1</f>
        <v>0.07948289725985025</v>
      </c>
    </row>
    <row r="7" spans="1:52" ht="22.5" customHeight="1">
      <c r="A7" s="51" t="s">
        <v>16</v>
      </c>
      <c r="B7" s="4">
        <f>B8+B15</f>
        <v>738.3</v>
      </c>
      <c r="C7" s="4">
        <f>C8+C15</f>
        <v>874.1000000000001</v>
      </c>
      <c r="D7" s="4">
        <f>D8+D15</f>
        <v>156.20000000000002</v>
      </c>
      <c r="E7" s="4">
        <f aca="true" t="shared" si="4" ref="E7:Y7">E8+E15</f>
        <v>740.2</v>
      </c>
      <c r="F7" s="4">
        <f t="shared" si="4"/>
        <v>874.8</v>
      </c>
      <c r="G7" s="4">
        <f t="shared" si="4"/>
        <v>156.4</v>
      </c>
      <c r="H7" s="4">
        <f t="shared" si="4"/>
        <v>743.8</v>
      </c>
      <c r="I7" s="4">
        <f t="shared" si="4"/>
        <v>876.3000000000001</v>
      </c>
      <c r="J7" s="4">
        <f t="shared" si="4"/>
        <v>156.4</v>
      </c>
      <c r="K7" s="4">
        <f t="shared" si="4"/>
        <v>737.7</v>
      </c>
      <c r="L7" s="4">
        <f t="shared" si="4"/>
        <v>868.4</v>
      </c>
      <c r="M7" s="4">
        <f t="shared" si="4"/>
        <v>156.9</v>
      </c>
      <c r="N7" s="4">
        <f t="shared" si="4"/>
        <v>752.7</v>
      </c>
      <c r="O7" s="4">
        <f t="shared" si="4"/>
        <v>878</v>
      </c>
      <c r="P7" s="4">
        <f t="shared" si="4"/>
        <v>157.60000000000002</v>
      </c>
      <c r="Q7" s="4">
        <f t="shared" si="4"/>
        <v>761.4999999999999</v>
      </c>
      <c r="R7" s="4">
        <f t="shared" si="4"/>
        <v>877.1999999999998</v>
      </c>
      <c r="S7" s="4">
        <f t="shared" si="4"/>
        <v>155.29999999999998</v>
      </c>
      <c r="T7" s="4">
        <f t="shared" si="4"/>
        <v>763.7</v>
      </c>
      <c r="U7" s="4">
        <f t="shared" si="4"/>
        <v>879.6999999999999</v>
      </c>
      <c r="V7" s="4">
        <f t="shared" si="4"/>
        <v>157.00000000000003</v>
      </c>
      <c r="W7" s="4">
        <f t="shared" si="4"/>
        <v>770.4</v>
      </c>
      <c r="X7" s="4">
        <f t="shared" si="4"/>
        <v>881.6</v>
      </c>
      <c r="Y7" s="4">
        <f t="shared" si="4"/>
        <v>158.10000000000002</v>
      </c>
      <c r="Z7" s="4">
        <f>Z8+Z15</f>
        <v>783.5999999999999</v>
      </c>
      <c r="AA7" s="4">
        <f>AA8+AA15</f>
        <v>890.3</v>
      </c>
      <c r="AB7" s="4">
        <f>AB8+AB15</f>
        <v>158</v>
      </c>
      <c r="AC7" s="4">
        <f aca="true" t="shared" si="5" ref="AC7:AN7">AC8+AC15</f>
        <v>783.8999999999999</v>
      </c>
      <c r="AD7" s="4">
        <f t="shared" si="5"/>
        <v>876.9000000000001</v>
      </c>
      <c r="AE7" s="4">
        <f t="shared" si="5"/>
        <v>156.6</v>
      </c>
      <c r="AF7" s="4">
        <f t="shared" si="5"/>
        <v>825.0000000000001</v>
      </c>
      <c r="AG7" s="4">
        <f t="shared" si="5"/>
        <v>882.3000000000001</v>
      </c>
      <c r="AH7" s="4">
        <f t="shared" si="5"/>
        <v>158.20000000000002</v>
      </c>
      <c r="AI7" s="4">
        <f t="shared" si="5"/>
        <v>810.0999999999999</v>
      </c>
      <c r="AJ7" s="4">
        <f t="shared" si="5"/>
        <v>899.5</v>
      </c>
      <c r="AK7" s="4">
        <f t="shared" si="5"/>
        <v>156.5</v>
      </c>
      <c r="AL7" s="4">
        <f t="shared" si="5"/>
        <v>817.4</v>
      </c>
      <c r="AM7" s="4">
        <f t="shared" si="5"/>
        <v>884.1</v>
      </c>
      <c r="AN7" s="4">
        <f t="shared" si="5"/>
        <v>155.9</v>
      </c>
      <c r="AO7" s="5">
        <f aca="true" t="shared" si="6" ref="AO7:AQ33">AL7/AI7-1</f>
        <v>0.009011233181088762</v>
      </c>
      <c r="AP7" s="5">
        <f t="shared" si="6"/>
        <v>-0.017120622568093324</v>
      </c>
      <c r="AQ7" s="5">
        <f t="shared" si="6"/>
        <v>-0.003833865814696469</v>
      </c>
      <c r="AR7" s="5">
        <f t="shared" si="0"/>
        <v>0.07340774786605397</v>
      </c>
      <c r="AS7" s="5">
        <f t="shared" si="1"/>
        <v>0.007865937072503604</v>
      </c>
      <c r="AT7" s="5">
        <f t="shared" si="2"/>
        <v>0.003863490019317517</v>
      </c>
      <c r="AU7" s="5">
        <f>AL7/B7-1</f>
        <v>0.10713801977515924</v>
      </c>
      <c r="AV7" s="5">
        <f>AM7/C7-1</f>
        <v>0.011440338634023384</v>
      </c>
      <c r="AW7" s="5">
        <f>AN7/D7-1</f>
        <v>-0.001920614596671033</v>
      </c>
      <c r="AX7" s="6">
        <f aca="true" t="shared" si="7" ref="AX7:AX31">((AL7+AM7+AN7)/(AI7+AJ7+AK7))-1</f>
        <v>-0.004662129575049523</v>
      </c>
      <c r="AY7" s="6">
        <f t="shared" si="3"/>
        <v>0.035340022296544316</v>
      </c>
      <c r="AZ7" s="6">
        <f>((AL7+AM7+AN7)/(B7+C7+D7))-1</f>
        <v>0.05020920502092041</v>
      </c>
    </row>
    <row r="8" spans="1:52" ht="22.5" customHeight="1">
      <c r="A8" s="52" t="s">
        <v>17</v>
      </c>
      <c r="B8" s="19">
        <f>B9+B10+B11+B14</f>
        <v>643.6999999999999</v>
      </c>
      <c r="C8" s="19">
        <f>C9+C10+C11+C14</f>
        <v>801.0000000000001</v>
      </c>
      <c r="D8" s="19">
        <f>D9+D10+D11+D14</f>
        <v>149.50000000000003</v>
      </c>
      <c r="E8" s="19">
        <f aca="true" t="shared" si="8" ref="E8:Y8">E9+E10+E11+E14</f>
        <v>645.3000000000001</v>
      </c>
      <c r="F8" s="19">
        <f t="shared" si="8"/>
        <v>803.1999999999999</v>
      </c>
      <c r="G8" s="19">
        <f t="shared" si="8"/>
        <v>149.9</v>
      </c>
      <c r="H8" s="19">
        <f t="shared" si="8"/>
        <v>648.4</v>
      </c>
      <c r="I8" s="19">
        <f t="shared" si="8"/>
        <v>803.6</v>
      </c>
      <c r="J8" s="19">
        <f t="shared" si="8"/>
        <v>150.1</v>
      </c>
      <c r="K8" s="19">
        <f t="shared" si="8"/>
        <v>642.5</v>
      </c>
      <c r="L8" s="19">
        <f t="shared" si="8"/>
        <v>797.1</v>
      </c>
      <c r="M8" s="19">
        <f t="shared" si="8"/>
        <v>150.3</v>
      </c>
      <c r="N8" s="19">
        <f t="shared" si="8"/>
        <v>662.4000000000001</v>
      </c>
      <c r="O8" s="19">
        <f t="shared" si="8"/>
        <v>804.6</v>
      </c>
      <c r="P8" s="19">
        <f t="shared" si="8"/>
        <v>150.70000000000002</v>
      </c>
      <c r="Q8" s="19">
        <f t="shared" si="8"/>
        <v>667.6999999999999</v>
      </c>
      <c r="R8" s="19">
        <f t="shared" si="8"/>
        <v>802.8999999999999</v>
      </c>
      <c r="S8" s="19">
        <f t="shared" si="8"/>
        <v>148.29999999999998</v>
      </c>
      <c r="T8" s="19">
        <f t="shared" si="8"/>
        <v>666.5</v>
      </c>
      <c r="U8" s="19">
        <f t="shared" si="8"/>
        <v>801.6999999999999</v>
      </c>
      <c r="V8" s="19">
        <f t="shared" si="8"/>
        <v>150.00000000000003</v>
      </c>
      <c r="W8" s="19">
        <f t="shared" si="8"/>
        <v>666.1</v>
      </c>
      <c r="X8" s="19">
        <f t="shared" si="8"/>
        <v>803.1</v>
      </c>
      <c r="Y8" s="19">
        <f t="shared" si="8"/>
        <v>150.8</v>
      </c>
      <c r="Z8" s="19">
        <f>Z9+Z10+Z11+Z14</f>
        <v>678.6999999999999</v>
      </c>
      <c r="AA8" s="19">
        <f>AA9+AA10+AA11+AA14</f>
        <v>810.0999999999999</v>
      </c>
      <c r="AB8" s="19">
        <f>AB9+AB10+AB11+AB14</f>
        <v>150.4</v>
      </c>
      <c r="AC8" s="19">
        <f aca="true" t="shared" si="9" ref="AC8:AN8">AC9+AC10+AC11+AC14</f>
        <v>677.4999999999999</v>
      </c>
      <c r="AD8" s="19">
        <f t="shared" si="9"/>
        <v>794.4000000000001</v>
      </c>
      <c r="AE8" s="19">
        <f t="shared" si="9"/>
        <v>149.1</v>
      </c>
      <c r="AF8" s="19">
        <f t="shared" si="9"/>
        <v>718.4000000000001</v>
      </c>
      <c r="AG8" s="19">
        <f t="shared" si="9"/>
        <v>799.9000000000001</v>
      </c>
      <c r="AH8" s="19">
        <f t="shared" si="9"/>
        <v>150.9</v>
      </c>
      <c r="AI8" s="19">
        <f t="shared" si="9"/>
        <v>697.1999999999999</v>
      </c>
      <c r="AJ8" s="19">
        <f t="shared" si="9"/>
        <v>812.2</v>
      </c>
      <c r="AK8" s="19">
        <f t="shared" si="9"/>
        <v>149.5</v>
      </c>
      <c r="AL8" s="19">
        <f t="shared" si="9"/>
        <v>701.3</v>
      </c>
      <c r="AM8" s="19">
        <f t="shared" si="9"/>
        <v>796.6</v>
      </c>
      <c r="AN8" s="19">
        <f t="shared" si="9"/>
        <v>148.9</v>
      </c>
      <c r="AO8" s="7">
        <f t="shared" si="6"/>
        <v>0.005880665519219841</v>
      </c>
      <c r="AP8" s="7">
        <f t="shared" si="6"/>
        <v>-0.019207091849298252</v>
      </c>
      <c r="AQ8" s="7">
        <f t="shared" si="6"/>
        <v>-0.004013377926421313</v>
      </c>
      <c r="AR8" s="7">
        <f t="shared" si="0"/>
        <v>0.050322000898607167</v>
      </c>
      <c r="AS8" s="7">
        <f t="shared" si="1"/>
        <v>-0.007846556233652824</v>
      </c>
      <c r="AT8" s="7">
        <f t="shared" si="2"/>
        <v>0.004045853000674393</v>
      </c>
      <c r="AU8" s="7">
        <f>AL8/B8-1</f>
        <v>0.08948267826627321</v>
      </c>
      <c r="AV8" s="7">
        <f>AM8/C8-1</f>
        <v>-0.005493133583021281</v>
      </c>
      <c r="AW8" s="7">
        <f>AN8/D8-1</f>
        <v>-0.004013377926421535</v>
      </c>
      <c r="AX8" s="8">
        <f t="shared" si="7"/>
        <v>-0.007293989993369054</v>
      </c>
      <c r="AY8" s="8">
        <f t="shared" si="3"/>
        <v>0.017233924269566048</v>
      </c>
      <c r="AZ8" s="8">
        <f>((AL8+AM8+AN8)/(B8+C8+D8))-1</f>
        <v>0.0329946054447372</v>
      </c>
    </row>
    <row r="9" spans="1:52" ht="22.5" customHeight="1">
      <c r="A9" s="53" t="s">
        <v>0</v>
      </c>
      <c r="B9" s="9">
        <v>44.2</v>
      </c>
      <c r="C9" s="9">
        <v>193.29999999999998</v>
      </c>
      <c r="D9" s="9">
        <v>7.1</v>
      </c>
      <c r="E9" s="9">
        <v>45.5</v>
      </c>
      <c r="F9" s="9">
        <v>193.5</v>
      </c>
      <c r="G9" s="9">
        <v>7</v>
      </c>
      <c r="H9" s="9">
        <v>44.9</v>
      </c>
      <c r="I9" s="9">
        <v>193.2</v>
      </c>
      <c r="J9" s="9">
        <v>7.1</v>
      </c>
      <c r="K9" s="9">
        <v>44.8</v>
      </c>
      <c r="L9" s="9">
        <v>183.9</v>
      </c>
      <c r="M9" s="9">
        <v>7.1</v>
      </c>
      <c r="N9" s="9">
        <v>44.9</v>
      </c>
      <c r="O9" s="9">
        <v>181.9</v>
      </c>
      <c r="P9" s="9">
        <v>7.5</v>
      </c>
      <c r="Q9" s="9">
        <v>46.7</v>
      </c>
      <c r="R9" s="9">
        <v>182.2</v>
      </c>
      <c r="S9" s="9">
        <v>7.1</v>
      </c>
      <c r="T9" s="9">
        <v>45.3</v>
      </c>
      <c r="U9" s="9">
        <v>172.2</v>
      </c>
      <c r="V9" s="9">
        <v>7.4</v>
      </c>
      <c r="W9" s="9">
        <v>45.3</v>
      </c>
      <c r="X9" s="9">
        <v>172.1</v>
      </c>
      <c r="Y9" s="9">
        <v>7.5</v>
      </c>
      <c r="Z9" s="9">
        <v>47.6</v>
      </c>
      <c r="AA9" s="9">
        <v>172.1</v>
      </c>
      <c r="AB9" s="9">
        <v>7.1</v>
      </c>
      <c r="AC9" s="9">
        <v>47.3</v>
      </c>
      <c r="AD9" s="9">
        <v>156.6</v>
      </c>
      <c r="AE9" s="9">
        <v>7.1</v>
      </c>
      <c r="AF9" s="9">
        <v>48.2</v>
      </c>
      <c r="AG9" s="9">
        <v>158.7</v>
      </c>
      <c r="AH9" s="9">
        <v>7</v>
      </c>
      <c r="AI9" s="9">
        <v>56.3</v>
      </c>
      <c r="AJ9" s="9">
        <v>158.9</v>
      </c>
      <c r="AK9" s="9">
        <v>7.2</v>
      </c>
      <c r="AL9" s="9">
        <v>55</v>
      </c>
      <c r="AM9" s="9">
        <v>152</v>
      </c>
      <c r="AN9" s="9">
        <v>7</v>
      </c>
      <c r="AO9" s="7">
        <f t="shared" si="6"/>
        <v>-0.023090586145648295</v>
      </c>
      <c r="AP9" s="7">
        <f t="shared" si="6"/>
        <v>-0.04342353681560729</v>
      </c>
      <c r="AQ9" s="7">
        <f t="shared" si="6"/>
        <v>-0.02777777777777779</v>
      </c>
      <c r="AR9" s="7">
        <f t="shared" si="0"/>
        <v>0.1777301927194861</v>
      </c>
      <c r="AS9" s="7">
        <f t="shared" si="1"/>
        <v>-0.16575192096597136</v>
      </c>
      <c r="AT9" s="7">
        <f t="shared" si="2"/>
        <v>-0.014084507042253502</v>
      </c>
      <c r="AU9" s="7">
        <f>AL9/B9-1</f>
        <v>0.24434389140271495</v>
      </c>
      <c r="AV9" s="7">
        <f>AM9/C9-1</f>
        <v>-0.2136575271598551</v>
      </c>
      <c r="AW9" s="7">
        <f>AN9/D9-1</f>
        <v>-0.014084507042253502</v>
      </c>
      <c r="AX9" s="8">
        <f t="shared" si="7"/>
        <v>-0.03776978417266175</v>
      </c>
      <c r="AY9" s="8">
        <f t="shared" si="3"/>
        <v>-0.09322033898305071</v>
      </c>
      <c r="AZ9" s="8">
        <f>((AL9+AM9+AN9)/(B9+C9+D9))-1</f>
        <v>-0.12510220768601799</v>
      </c>
    </row>
    <row r="10" spans="1:52" ht="22.5" customHeight="1">
      <c r="A10" s="54" t="s">
        <v>1</v>
      </c>
      <c r="B10" s="9">
        <v>123.69999999999999</v>
      </c>
      <c r="C10" s="9">
        <v>88.9</v>
      </c>
      <c r="D10" s="9">
        <v>12.9</v>
      </c>
      <c r="E10" s="9">
        <v>123.4</v>
      </c>
      <c r="F10" s="9">
        <v>88.3</v>
      </c>
      <c r="G10" s="9">
        <v>13.2</v>
      </c>
      <c r="H10" s="9">
        <v>121</v>
      </c>
      <c r="I10" s="9">
        <v>88.7</v>
      </c>
      <c r="J10" s="9">
        <v>13.1</v>
      </c>
      <c r="K10" s="9">
        <v>120</v>
      </c>
      <c r="L10" s="9">
        <v>88.9</v>
      </c>
      <c r="M10" s="9">
        <v>13.5</v>
      </c>
      <c r="N10" s="9">
        <v>134.5</v>
      </c>
      <c r="O10" s="9">
        <v>93.3</v>
      </c>
      <c r="P10" s="9">
        <v>13.5</v>
      </c>
      <c r="Q10" s="9">
        <v>138.8</v>
      </c>
      <c r="R10" s="9">
        <v>92.5</v>
      </c>
      <c r="S10" s="9">
        <v>14.1</v>
      </c>
      <c r="T10" s="9">
        <v>138</v>
      </c>
      <c r="U10" s="9">
        <v>104.1</v>
      </c>
      <c r="V10" s="9">
        <v>14.1</v>
      </c>
      <c r="W10" s="9">
        <v>136.5</v>
      </c>
      <c r="X10" s="9">
        <v>104.1</v>
      </c>
      <c r="Y10" s="9">
        <v>14.2</v>
      </c>
      <c r="Z10" s="9">
        <v>142.9</v>
      </c>
      <c r="AA10" s="9">
        <v>107.6</v>
      </c>
      <c r="AB10" s="9">
        <v>13.4</v>
      </c>
      <c r="AC10" s="9">
        <v>137.6</v>
      </c>
      <c r="AD10" s="9">
        <v>107.9</v>
      </c>
      <c r="AE10" s="9">
        <v>11.9</v>
      </c>
      <c r="AF10" s="9">
        <v>135.5</v>
      </c>
      <c r="AG10" s="9">
        <v>113.5</v>
      </c>
      <c r="AH10" s="9">
        <v>11.8</v>
      </c>
      <c r="AI10" s="9">
        <v>127.2</v>
      </c>
      <c r="AJ10" s="9">
        <v>121.2</v>
      </c>
      <c r="AK10" s="9">
        <v>11.6</v>
      </c>
      <c r="AL10" s="9">
        <v>126</v>
      </c>
      <c r="AM10" s="9">
        <v>113.7</v>
      </c>
      <c r="AN10" s="9">
        <v>11.6</v>
      </c>
      <c r="AO10" s="7">
        <f t="shared" si="6"/>
        <v>-0.009433962264150941</v>
      </c>
      <c r="AP10" s="7">
        <f t="shared" si="6"/>
        <v>-0.061881188118811825</v>
      </c>
      <c r="AQ10" s="7">
        <f t="shared" si="6"/>
        <v>0</v>
      </c>
      <c r="AR10" s="7">
        <f t="shared" si="0"/>
        <v>-0.09221902017291073</v>
      </c>
      <c r="AS10" s="7">
        <f t="shared" si="1"/>
        <v>0.2291891891891893</v>
      </c>
      <c r="AT10" s="7">
        <f t="shared" si="2"/>
        <v>-0.17730496453900713</v>
      </c>
      <c r="AU10" s="7">
        <f>AL10/B10-1</f>
        <v>0.01859337105901382</v>
      </c>
      <c r="AV10" s="7">
        <f>AM10/C10-1</f>
        <v>0.27896512935883</v>
      </c>
      <c r="AW10" s="7">
        <f>AN10/D10-1</f>
        <v>-0.10077519379844968</v>
      </c>
      <c r="AX10" s="8">
        <f t="shared" si="7"/>
        <v>-0.03346153846153854</v>
      </c>
      <c r="AY10" s="8">
        <f t="shared" si="3"/>
        <v>0.024042379788100865</v>
      </c>
      <c r="AZ10" s="8">
        <f>((AL10+AM10+AN10)/(B10+C10+D10))-1</f>
        <v>0.1144124168514411</v>
      </c>
    </row>
    <row r="11" spans="1:52" ht="22.5" customHeight="1">
      <c r="A11" s="54" t="s">
        <v>18</v>
      </c>
      <c r="B11" s="9">
        <f>B12+B13</f>
        <v>470.19999999999993</v>
      </c>
      <c r="C11" s="9">
        <f>C12+C13</f>
        <v>512.4000000000001</v>
      </c>
      <c r="D11" s="9">
        <f>D12+D13</f>
        <v>128.10000000000002</v>
      </c>
      <c r="E11" s="9">
        <f aca="true" t="shared" si="10" ref="E11:Y11">E12+E13</f>
        <v>470.3</v>
      </c>
      <c r="F11" s="9">
        <f t="shared" si="10"/>
        <v>515</v>
      </c>
      <c r="G11" s="9">
        <f t="shared" si="10"/>
        <v>128.20000000000002</v>
      </c>
      <c r="H11" s="9">
        <f t="shared" si="10"/>
        <v>476.20000000000005</v>
      </c>
      <c r="I11" s="9">
        <f t="shared" si="10"/>
        <v>514.7</v>
      </c>
      <c r="J11" s="9">
        <f t="shared" si="10"/>
        <v>128.5</v>
      </c>
      <c r="K11" s="9">
        <f t="shared" si="10"/>
        <v>471.9</v>
      </c>
      <c r="L11" s="9">
        <f t="shared" si="10"/>
        <v>516.4000000000001</v>
      </c>
      <c r="M11" s="9">
        <f t="shared" si="10"/>
        <v>128.3</v>
      </c>
      <c r="N11" s="9">
        <f t="shared" si="10"/>
        <v>476.8</v>
      </c>
      <c r="O11" s="9">
        <f t="shared" si="10"/>
        <v>521.3</v>
      </c>
      <c r="P11" s="9">
        <f t="shared" si="10"/>
        <v>128.3</v>
      </c>
      <c r="Q11" s="9">
        <f t="shared" si="10"/>
        <v>474.3</v>
      </c>
      <c r="R11" s="9">
        <f t="shared" si="10"/>
        <v>520.9</v>
      </c>
      <c r="S11" s="9">
        <f t="shared" si="10"/>
        <v>125.5</v>
      </c>
      <c r="T11" s="9">
        <f t="shared" si="10"/>
        <v>474.70000000000005</v>
      </c>
      <c r="U11" s="9">
        <f t="shared" si="10"/>
        <v>519</v>
      </c>
      <c r="V11" s="9">
        <f t="shared" si="10"/>
        <v>127.10000000000001</v>
      </c>
      <c r="W11" s="9">
        <f t="shared" si="10"/>
        <v>475.7</v>
      </c>
      <c r="X11" s="9">
        <f t="shared" si="10"/>
        <v>518.5</v>
      </c>
      <c r="Y11" s="9">
        <f t="shared" si="10"/>
        <v>127.7</v>
      </c>
      <c r="Z11" s="9">
        <f>Z12+Z13</f>
        <v>480.59999999999997</v>
      </c>
      <c r="AA11" s="9">
        <f>AA12+AA13</f>
        <v>523.9</v>
      </c>
      <c r="AB11" s="9">
        <f>AB12+AB13</f>
        <v>128.5</v>
      </c>
      <c r="AC11" s="9">
        <f aca="true" t="shared" si="11" ref="AC11:AN11">AC12+AC13</f>
        <v>485.2</v>
      </c>
      <c r="AD11" s="9">
        <f t="shared" si="11"/>
        <v>523.7</v>
      </c>
      <c r="AE11" s="9">
        <f t="shared" si="11"/>
        <v>128.9</v>
      </c>
      <c r="AF11" s="9">
        <f t="shared" si="11"/>
        <v>525.5</v>
      </c>
      <c r="AG11" s="9">
        <f t="shared" si="11"/>
        <v>521</v>
      </c>
      <c r="AH11" s="9">
        <f t="shared" si="11"/>
        <v>130.7</v>
      </c>
      <c r="AI11" s="9">
        <f t="shared" si="11"/>
        <v>507.09999999999997</v>
      </c>
      <c r="AJ11" s="9">
        <f t="shared" si="11"/>
        <v>526.1</v>
      </c>
      <c r="AK11" s="9">
        <f t="shared" si="11"/>
        <v>129.6</v>
      </c>
      <c r="AL11" s="9">
        <f t="shared" si="11"/>
        <v>513.9</v>
      </c>
      <c r="AM11" s="9">
        <f t="shared" si="11"/>
        <v>525</v>
      </c>
      <c r="AN11" s="9">
        <f t="shared" si="11"/>
        <v>129.20000000000002</v>
      </c>
      <c r="AO11" s="7">
        <f t="shared" si="6"/>
        <v>0.013409583908499334</v>
      </c>
      <c r="AP11" s="7">
        <f t="shared" si="6"/>
        <v>-0.002090857251473177</v>
      </c>
      <c r="AQ11" s="7">
        <f t="shared" si="6"/>
        <v>-0.0030864197530862114</v>
      </c>
      <c r="AR11" s="7">
        <f t="shared" si="0"/>
        <v>0.08349146110056926</v>
      </c>
      <c r="AS11" s="7">
        <f t="shared" si="1"/>
        <v>0.007870992512958308</v>
      </c>
      <c r="AT11" s="7">
        <f t="shared" si="2"/>
        <v>0.02948207171314765</v>
      </c>
      <c r="AU11" s="7">
        <f>AL11/B11-1</f>
        <v>0.09293917481922587</v>
      </c>
      <c r="AV11" s="7">
        <f>AM11/C11-1</f>
        <v>0.024590163934426146</v>
      </c>
      <c r="AW11" s="7">
        <f>AN11/D11-1</f>
        <v>0.00858704137392663</v>
      </c>
      <c r="AX11" s="8">
        <f t="shared" si="7"/>
        <v>0.004557963536291787</v>
      </c>
      <c r="AY11" s="8">
        <f t="shared" si="3"/>
        <v>0.04229499420005367</v>
      </c>
      <c r="AZ11" s="8">
        <f>((AL11+AM11+AN11)/(B11+C11+D11))-1</f>
        <v>0.05167912127487173</v>
      </c>
    </row>
    <row r="12" spans="1:52" ht="22.5" customHeight="1">
      <c r="A12" s="55" t="s">
        <v>22</v>
      </c>
      <c r="B12" s="9">
        <v>310.09999999999997</v>
      </c>
      <c r="C12" s="9">
        <v>365.70000000000005</v>
      </c>
      <c r="D12" s="9">
        <v>96.60000000000001</v>
      </c>
      <c r="E12" s="9">
        <v>309.6</v>
      </c>
      <c r="F12" s="9">
        <v>366.3</v>
      </c>
      <c r="G12" s="9">
        <v>96.9</v>
      </c>
      <c r="H12" s="9">
        <v>314.6</v>
      </c>
      <c r="I12" s="9">
        <v>364</v>
      </c>
      <c r="J12" s="9">
        <v>97</v>
      </c>
      <c r="K12" s="9">
        <v>310.9</v>
      </c>
      <c r="L12" s="9">
        <v>364.6</v>
      </c>
      <c r="M12" s="9">
        <v>96.8</v>
      </c>
      <c r="N12" s="9">
        <v>315</v>
      </c>
      <c r="O12" s="9">
        <v>367.3</v>
      </c>
      <c r="P12" s="9">
        <v>96.7</v>
      </c>
      <c r="Q12" s="9">
        <v>313</v>
      </c>
      <c r="R12" s="9">
        <v>366.4</v>
      </c>
      <c r="S12" s="9">
        <v>93.7</v>
      </c>
      <c r="T12" s="9">
        <v>313.1</v>
      </c>
      <c r="U12" s="9">
        <v>363.2</v>
      </c>
      <c r="V12" s="9">
        <v>95.4</v>
      </c>
      <c r="W12" s="9">
        <v>313.9</v>
      </c>
      <c r="X12" s="9">
        <v>360.5</v>
      </c>
      <c r="Y12" s="9">
        <v>95.5</v>
      </c>
      <c r="Z12" s="9">
        <v>315.4</v>
      </c>
      <c r="AA12" s="9">
        <v>364.4</v>
      </c>
      <c r="AB12" s="9">
        <v>96.4</v>
      </c>
      <c r="AC12" s="9">
        <v>322.4</v>
      </c>
      <c r="AD12" s="9">
        <v>362.6</v>
      </c>
      <c r="AE12" s="9">
        <v>97.5</v>
      </c>
      <c r="AF12" s="9">
        <v>343.4</v>
      </c>
      <c r="AG12" s="9">
        <v>358.3</v>
      </c>
      <c r="AH12" s="9">
        <v>99.6</v>
      </c>
      <c r="AI12" s="9">
        <v>341.9</v>
      </c>
      <c r="AJ12" s="9">
        <v>361.2</v>
      </c>
      <c r="AK12" s="9">
        <v>98.5</v>
      </c>
      <c r="AL12" s="9">
        <v>349.3</v>
      </c>
      <c r="AM12" s="9">
        <v>358.3</v>
      </c>
      <c r="AN12" s="9">
        <v>98.4</v>
      </c>
      <c r="AO12" s="7">
        <f t="shared" si="6"/>
        <v>0.021643755484059835</v>
      </c>
      <c r="AP12" s="7">
        <f t="shared" si="6"/>
        <v>-0.008028792912513794</v>
      </c>
      <c r="AQ12" s="7">
        <f t="shared" si="6"/>
        <v>-0.0010152284263958977</v>
      </c>
      <c r="AR12" s="7">
        <f t="shared" si="0"/>
        <v>0.11597444089456865</v>
      </c>
      <c r="AS12" s="7">
        <f t="shared" si="1"/>
        <v>-0.022106986899563252</v>
      </c>
      <c r="AT12" s="7">
        <f t="shared" si="2"/>
        <v>0.050160085378868846</v>
      </c>
      <c r="AU12" s="7">
        <f>AL12/B12-1</f>
        <v>0.12641083521444707</v>
      </c>
      <c r="AV12" s="7">
        <f>AM12/C12-1</f>
        <v>-0.020235165436149893</v>
      </c>
      <c r="AW12" s="7">
        <f>AN12/D12-1</f>
        <v>0.01863354037267073</v>
      </c>
      <c r="AX12" s="8">
        <f t="shared" si="7"/>
        <v>0.005489021956087914</v>
      </c>
      <c r="AY12" s="8">
        <f t="shared" si="3"/>
        <v>0.04255594360367354</v>
      </c>
      <c r="AZ12" s="8">
        <f>((AL12+AM12+AN12)/(B12+C12+D12))-1</f>
        <v>0.04350077679958564</v>
      </c>
    </row>
    <row r="13" spans="1:52" ht="22.5" customHeight="1">
      <c r="A13" s="55" t="s">
        <v>37</v>
      </c>
      <c r="B13" s="10">
        <v>160.1</v>
      </c>
      <c r="C13" s="10">
        <v>146.7</v>
      </c>
      <c r="D13" s="10">
        <v>31.5</v>
      </c>
      <c r="E13" s="10">
        <v>160.7</v>
      </c>
      <c r="F13" s="10">
        <v>148.7</v>
      </c>
      <c r="G13" s="10">
        <v>31.3</v>
      </c>
      <c r="H13" s="10">
        <v>161.6</v>
      </c>
      <c r="I13" s="10">
        <v>150.7</v>
      </c>
      <c r="J13" s="10">
        <v>31.5</v>
      </c>
      <c r="K13" s="10">
        <v>161</v>
      </c>
      <c r="L13" s="10">
        <v>151.8</v>
      </c>
      <c r="M13" s="10">
        <v>31.5</v>
      </c>
      <c r="N13" s="10">
        <v>161.8</v>
      </c>
      <c r="O13" s="10">
        <v>154</v>
      </c>
      <c r="P13" s="10">
        <v>31.6</v>
      </c>
      <c r="Q13" s="10">
        <v>161.3</v>
      </c>
      <c r="R13" s="10">
        <v>154.5</v>
      </c>
      <c r="S13" s="10">
        <v>31.8</v>
      </c>
      <c r="T13" s="10">
        <v>161.6</v>
      </c>
      <c r="U13" s="10">
        <v>155.8</v>
      </c>
      <c r="V13" s="10">
        <v>31.7</v>
      </c>
      <c r="W13" s="10">
        <v>161.8</v>
      </c>
      <c r="X13" s="10">
        <v>158</v>
      </c>
      <c r="Y13" s="10">
        <v>32.2</v>
      </c>
      <c r="Z13" s="10">
        <v>165.2</v>
      </c>
      <c r="AA13" s="10">
        <v>159.5</v>
      </c>
      <c r="AB13" s="10">
        <v>32.1</v>
      </c>
      <c r="AC13" s="10">
        <v>162.8</v>
      </c>
      <c r="AD13" s="10">
        <v>161.1</v>
      </c>
      <c r="AE13" s="10">
        <v>31.4</v>
      </c>
      <c r="AF13" s="10">
        <v>182.1</v>
      </c>
      <c r="AG13" s="10">
        <v>162.7</v>
      </c>
      <c r="AH13" s="10">
        <v>31.1</v>
      </c>
      <c r="AI13" s="10">
        <v>165.2</v>
      </c>
      <c r="AJ13" s="10">
        <v>164.9</v>
      </c>
      <c r="AK13" s="10">
        <v>31.1</v>
      </c>
      <c r="AL13" s="10">
        <v>164.6</v>
      </c>
      <c r="AM13" s="10">
        <v>166.7</v>
      </c>
      <c r="AN13" s="10">
        <v>30.8</v>
      </c>
      <c r="AO13" s="7">
        <f t="shared" si="6"/>
        <v>-0.00363196125907983</v>
      </c>
      <c r="AP13" s="7">
        <f t="shared" si="6"/>
        <v>0.01091570648878104</v>
      </c>
      <c r="AQ13" s="7">
        <f t="shared" si="6"/>
        <v>-0.009646302250803873</v>
      </c>
      <c r="AR13" s="7">
        <f t="shared" si="0"/>
        <v>0.020458772473651576</v>
      </c>
      <c r="AS13" s="7">
        <f t="shared" si="1"/>
        <v>0.07896440129449833</v>
      </c>
      <c r="AT13" s="7">
        <f t="shared" si="2"/>
        <v>-0.03144654088050314</v>
      </c>
      <c r="AU13" s="7">
        <f>AL13/B13-1</f>
        <v>0.02810743285446593</v>
      </c>
      <c r="AV13" s="7">
        <f>AM13/C13-1</f>
        <v>0.1363326516700749</v>
      </c>
      <c r="AW13" s="7">
        <f>AN13/D13-1</f>
        <v>-0.022222222222222254</v>
      </c>
      <c r="AX13" s="8">
        <f t="shared" si="7"/>
        <v>0.002491694352159346</v>
      </c>
      <c r="AY13" s="8">
        <f t="shared" si="3"/>
        <v>0.041714614499424485</v>
      </c>
      <c r="AZ13" s="8">
        <f>((AL13+AM13+AN13)/(B13+C13+D13))-1</f>
        <v>0.07035175879396993</v>
      </c>
    </row>
    <row r="14" spans="1:52" ht="22.5" customHeight="1">
      <c r="A14" s="54" t="s">
        <v>3</v>
      </c>
      <c r="B14" s="10">
        <v>5.6</v>
      </c>
      <c r="C14" s="10">
        <v>6.3999999999999995</v>
      </c>
      <c r="D14" s="10">
        <v>1.4</v>
      </c>
      <c r="E14" s="10">
        <v>6.1</v>
      </c>
      <c r="F14" s="10">
        <v>6.4</v>
      </c>
      <c r="G14" s="10">
        <v>1.5</v>
      </c>
      <c r="H14" s="10">
        <v>6.3</v>
      </c>
      <c r="I14" s="10">
        <v>7</v>
      </c>
      <c r="J14" s="10">
        <v>1.4</v>
      </c>
      <c r="K14" s="10">
        <v>5.8</v>
      </c>
      <c r="L14" s="10">
        <v>7.9</v>
      </c>
      <c r="M14" s="10">
        <v>1.4</v>
      </c>
      <c r="N14" s="10">
        <v>6.2</v>
      </c>
      <c r="O14" s="10">
        <v>8.1</v>
      </c>
      <c r="P14" s="10">
        <v>1.4</v>
      </c>
      <c r="Q14" s="10">
        <v>7.9</v>
      </c>
      <c r="R14" s="10">
        <v>7.3</v>
      </c>
      <c r="S14" s="10">
        <v>1.6</v>
      </c>
      <c r="T14" s="10">
        <v>8.5</v>
      </c>
      <c r="U14" s="10">
        <v>6.4</v>
      </c>
      <c r="V14" s="10">
        <v>1.4</v>
      </c>
      <c r="W14" s="10">
        <v>8.6</v>
      </c>
      <c r="X14" s="10">
        <v>8.4</v>
      </c>
      <c r="Y14" s="10">
        <v>1.4</v>
      </c>
      <c r="Z14" s="10">
        <v>7.6</v>
      </c>
      <c r="AA14" s="10">
        <v>6.5</v>
      </c>
      <c r="AB14" s="10">
        <v>1.4</v>
      </c>
      <c r="AC14" s="10">
        <v>7.4</v>
      </c>
      <c r="AD14" s="10">
        <v>6.2</v>
      </c>
      <c r="AE14" s="10">
        <v>1.2</v>
      </c>
      <c r="AF14" s="10">
        <v>9.2</v>
      </c>
      <c r="AG14" s="10">
        <v>6.7</v>
      </c>
      <c r="AH14" s="10">
        <v>1.4</v>
      </c>
      <c r="AI14" s="10">
        <v>6.6</v>
      </c>
      <c r="AJ14" s="10">
        <v>6</v>
      </c>
      <c r="AK14" s="10">
        <v>1.1</v>
      </c>
      <c r="AL14" s="10">
        <v>6.4</v>
      </c>
      <c r="AM14" s="10">
        <v>5.9</v>
      </c>
      <c r="AN14" s="10">
        <v>1.1</v>
      </c>
      <c r="AO14" s="7">
        <f t="shared" si="6"/>
        <v>-0.030303030303030165</v>
      </c>
      <c r="AP14" s="7">
        <f t="shared" si="6"/>
        <v>-0.016666666666666607</v>
      </c>
      <c r="AQ14" s="7">
        <f t="shared" si="6"/>
        <v>0</v>
      </c>
      <c r="AR14" s="7">
        <f t="shared" si="0"/>
        <v>-0.189873417721519</v>
      </c>
      <c r="AS14" s="7">
        <f t="shared" si="1"/>
        <v>-0.1917808219178081</v>
      </c>
      <c r="AT14" s="7">
        <f t="shared" si="2"/>
        <v>-0.3125</v>
      </c>
      <c r="AU14" s="7">
        <f>AL14/B14-1</f>
        <v>0.14285714285714302</v>
      </c>
      <c r="AV14" s="7">
        <f>AM14/C14-1</f>
        <v>-0.07812499999999989</v>
      </c>
      <c r="AW14" s="7">
        <f>AN14/D14-1</f>
        <v>-0.2142857142857142</v>
      </c>
      <c r="AX14" s="8">
        <f t="shared" si="7"/>
        <v>-0.021897810218978075</v>
      </c>
      <c r="AY14" s="8">
        <f t="shared" si="3"/>
        <v>-0.20238095238095244</v>
      </c>
      <c r="AZ14" s="8">
        <f>((AL14+AM14+AN14)/(B14+C14+D14))-1</f>
        <v>0</v>
      </c>
    </row>
    <row r="15" spans="1:52" ht="22.5" customHeight="1">
      <c r="A15" s="56" t="s">
        <v>23</v>
      </c>
      <c r="B15" s="9">
        <v>94.6</v>
      </c>
      <c r="C15" s="9">
        <v>73.1</v>
      </c>
      <c r="D15" s="9">
        <v>6.7</v>
      </c>
      <c r="E15" s="9">
        <v>94.9</v>
      </c>
      <c r="F15" s="9">
        <v>71.6</v>
      </c>
      <c r="G15" s="9">
        <v>6.5</v>
      </c>
      <c r="H15" s="9">
        <v>95.4</v>
      </c>
      <c r="I15" s="9">
        <v>72.7</v>
      </c>
      <c r="J15" s="9">
        <v>6.3</v>
      </c>
      <c r="K15" s="9">
        <v>95.2</v>
      </c>
      <c r="L15" s="9">
        <v>71.3</v>
      </c>
      <c r="M15" s="9">
        <v>6.6</v>
      </c>
      <c r="N15" s="9">
        <v>90.3</v>
      </c>
      <c r="O15" s="9">
        <v>73.4</v>
      </c>
      <c r="P15" s="9">
        <v>6.9</v>
      </c>
      <c r="Q15" s="9">
        <v>93.8</v>
      </c>
      <c r="R15" s="9">
        <v>74.3</v>
      </c>
      <c r="S15" s="9">
        <v>7</v>
      </c>
      <c r="T15" s="9">
        <v>97.2</v>
      </c>
      <c r="U15" s="9">
        <v>78</v>
      </c>
      <c r="V15" s="9">
        <v>7</v>
      </c>
      <c r="W15" s="9">
        <v>104.3</v>
      </c>
      <c r="X15" s="9">
        <v>78.5</v>
      </c>
      <c r="Y15" s="9">
        <v>7.3</v>
      </c>
      <c r="Z15" s="9">
        <v>104.9</v>
      </c>
      <c r="AA15" s="9">
        <v>80.2</v>
      </c>
      <c r="AB15" s="9">
        <v>7.6</v>
      </c>
      <c r="AC15" s="9">
        <v>106.4</v>
      </c>
      <c r="AD15" s="9">
        <v>82.5</v>
      </c>
      <c r="AE15" s="9">
        <v>7.5</v>
      </c>
      <c r="AF15" s="9">
        <v>106.6</v>
      </c>
      <c r="AG15" s="9">
        <v>82.4</v>
      </c>
      <c r="AH15" s="9">
        <v>7.3</v>
      </c>
      <c r="AI15" s="9">
        <v>112.9</v>
      </c>
      <c r="AJ15" s="9">
        <v>87.3</v>
      </c>
      <c r="AK15" s="9">
        <v>7</v>
      </c>
      <c r="AL15" s="9">
        <v>116.1</v>
      </c>
      <c r="AM15" s="9">
        <v>87.5</v>
      </c>
      <c r="AN15" s="9">
        <v>7</v>
      </c>
      <c r="AO15" s="7">
        <f t="shared" si="6"/>
        <v>0.02834366696191304</v>
      </c>
      <c r="AP15" s="7">
        <f t="shared" si="6"/>
        <v>0.002290950744558984</v>
      </c>
      <c r="AQ15" s="7">
        <f t="shared" si="6"/>
        <v>0</v>
      </c>
      <c r="AR15" s="7">
        <f t="shared" si="0"/>
        <v>0.23773987206823022</v>
      </c>
      <c r="AS15" s="7">
        <f t="shared" si="1"/>
        <v>0.17765814266487223</v>
      </c>
      <c r="AT15" s="7">
        <f t="shared" si="2"/>
        <v>0</v>
      </c>
      <c r="AU15" s="7">
        <f>AL15/B15-1</f>
        <v>0.2272727272727273</v>
      </c>
      <c r="AV15" s="7">
        <f>AM15/C15-1</f>
        <v>0.19699042407660738</v>
      </c>
      <c r="AW15" s="7">
        <f>AN15/D15-1</f>
        <v>0.04477611940298498</v>
      </c>
      <c r="AX15" s="8">
        <f t="shared" si="7"/>
        <v>0.016409266409266543</v>
      </c>
      <c r="AY15" s="8">
        <f t="shared" si="3"/>
        <v>0.20274129069103375</v>
      </c>
      <c r="AZ15" s="8">
        <f>((AL15+AM15+AN15)/(B15+C15+D15))-1</f>
        <v>0.2075688073394497</v>
      </c>
    </row>
    <row r="16" spans="1:52" ht="22.5" customHeight="1">
      <c r="A16" s="57" t="s">
        <v>4</v>
      </c>
      <c r="B16" s="10">
        <v>5.5</v>
      </c>
      <c r="C16" s="10">
        <v>7.4</v>
      </c>
      <c r="D16" s="10">
        <v>1.3</v>
      </c>
      <c r="E16" s="10">
        <v>5.5</v>
      </c>
      <c r="F16" s="10">
        <v>7.3</v>
      </c>
      <c r="G16" s="10">
        <v>1.3</v>
      </c>
      <c r="H16" s="10">
        <v>5.4</v>
      </c>
      <c r="I16" s="10">
        <v>7.1</v>
      </c>
      <c r="J16" s="10">
        <v>1.2</v>
      </c>
      <c r="K16" s="10">
        <v>6</v>
      </c>
      <c r="L16" s="10">
        <v>7</v>
      </c>
      <c r="M16" s="10">
        <v>1.3</v>
      </c>
      <c r="N16" s="10">
        <v>5.9</v>
      </c>
      <c r="O16" s="10">
        <v>7.1</v>
      </c>
      <c r="P16" s="10">
        <v>1.2</v>
      </c>
      <c r="Q16" s="10">
        <v>6.1</v>
      </c>
      <c r="R16" s="10">
        <v>6.9</v>
      </c>
      <c r="S16" s="10">
        <v>1.1</v>
      </c>
      <c r="T16" s="10">
        <v>5.9</v>
      </c>
      <c r="U16" s="10">
        <v>6.5</v>
      </c>
      <c r="V16" s="10">
        <v>1.2</v>
      </c>
      <c r="W16" s="10">
        <v>5.9</v>
      </c>
      <c r="X16" s="10">
        <v>6.5</v>
      </c>
      <c r="Y16" s="10">
        <v>1.1</v>
      </c>
      <c r="Z16" s="10">
        <v>6.1</v>
      </c>
      <c r="AA16" s="10">
        <v>6.6</v>
      </c>
      <c r="AB16" s="10">
        <v>1.1</v>
      </c>
      <c r="AC16" s="10">
        <v>5.9</v>
      </c>
      <c r="AD16" s="10">
        <v>6.5</v>
      </c>
      <c r="AE16" s="10">
        <v>1.2</v>
      </c>
      <c r="AF16" s="10">
        <v>6.3</v>
      </c>
      <c r="AG16" s="10">
        <v>7.8</v>
      </c>
      <c r="AH16" s="10">
        <v>1.1</v>
      </c>
      <c r="AI16" s="10">
        <v>6.6</v>
      </c>
      <c r="AJ16" s="10">
        <v>7.2</v>
      </c>
      <c r="AK16" s="10">
        <v>1.1</v>
      </c>
      <c r="AL16" s="10">
        <v>7.1</v>
      </c>
      <c r="AM16" s="10">
        <v>8.1</v>
      </c>
      <c r="AN16" s="10">
        <v>1.1</v>
      </c>
      <c r="AO16" s="7">
        <f t="shared" si="6"/>
        <v>0.07575757575757569</v>
      </c>
      <c r="AP16" s="7">
        <f t="shared" si="6"/>
        <v>0.125</v>
      </c>
      <c r="AQ16" s="7">
        <f t="shared" si="6"/>
        <v>0</v>
      </c>
      <c r="AR16" s="7">
        <f t="shared" si="0"/>
        <v>0.16393442622950816</v>
      </c>
      <c r="AS16" s="7">
        <f t="shared" si="1"/>
        <v>0.17391304347826075</v>
      </c>
      <c r="AT16" s="7">
        <f t="shared" si="2"/>
        <v>0</v>
      </c>
      <c r="AU16" s="7">
        <f>AL16/B16-1</f>
        <v>0.2909090909090908</v>
      </c>
      <c r="AV16" s="7">
        <f>AM16/C16-1</f>
        <v>0.09459459459459452</v>
      </c>
      <c r="AW16" s="7">
        <f>AN16/D16-1</f>
        <v>-0.15384615384615385</v>
      </c>
      <c r="AX16" s="8">
        <f t="shared" si="7"/>
        <v>0.09395973154362425</v>
      </c>
      <c r="AY16" s="8">
        <f t="shared" si="3"/>
        <v>0.15602836879432624</v>
      </c>
      <c r="AZ16" s="8">
        <f>((AL16+AM16+AN16)/(B16+C16+D16))-1</f>
        <v>0.147887323943662</v>
      </c>
    </row>
    <row r="17" spans="1:52" ht="22.5" customHeight="1">
      <c r="A17" s="51" t="s">
        <v>5</v>
      </c>
      <c r="B17" s="11">
        <f>B18+B19+B20+B21</f>
        <v>246.80000000000004</v>
      </c>
      <c r="C17" s="11">
        <f>C18+C19+C20+C21</f>
        <v>185</v>
      </c>
      <c r="D17" s="11">
        <f>D18+D19+D20+D21</f>
        <v>37.5</v>
      </c>
      <c r="E17" s="11">
        <f aca="true" t="shared" si="12" ref="E17:Y17">E18+E19+E20+E21</f>
        <v>247.10000000000002</v>
      </c>
      <c r="F17" s="11">
        <f t="shared" si="12"/>
        <v>185.99999999999997</v>
      </c>
      <c r="G17" s="11">
        <f t="shared" si="12"/>
        <v>37.300000000000004</v>
      </c>
      <c r="H17" s="11">
        <f t="shared" si="12"/>
        <v>253.10000000000002</v>
      </c>
      <c r="I17" s="11">
        <f t="shared" si="12"/>
        <v>184.9</v>
      </c>
      <c r="J17" s="11">
        <f t="shared" si="12"/>
        <v>37.9</v>
      </c>
      <c r="K17" s="11">
        <f t="shared" si="12"/>
        <v>253.50000000000003</v>
      </c>
      <c r="L17" s="11">
        <f t="shared" si="12"/>
        <v>185.29999999999998</v>
      </c>
      <c r="M17" s="11">
        <f t="shared" si="12"/>
        <v>38.3</v>
      </c>
      <c r="N17" s="11">
        <f t="shared" si="12"/>
        <v>252.2</v>
      </c>
      <c r="O17" s="11">
        <f t="shared" si="12"/>
        <v>183.8</v>
      </c>
      <c r="P17" s="11">
        <f t="shared" si="12"/>
        <v>38.5</v>
      </c>
      <c r="Q17" s="11">
        <f t="shared" si="12"/>
        <v>254.49999999999997</v>
      </c>
      <c r="R17" s="11">
        <f t="shared" si="12"/>
        <v>180.4</v>
      </c>
      <c r="S17" s="11">
        <f t="shared" si="12"/>
        <v>38.300000000000004</v>
      </c>
      <c r="T17" s="11">
        <f t="shared" si="12"/>
        <v>248.79999999999998</v>
      </c>
      <c r="U17" s="11">
        <f t="shared" si="12"/>
        <v>182.2</v>
      </c>
      <c r="V17" s="11">
        <f t="shared" si="12"/>
        <v>38.40000000000002</v>
      </c>
      <c r="W17" s="11">
        <f t="shared" si="12"/>
        <v>253</v>
      </c>
      <c r="X17" s="11">
        <f t="shared" si="12"/>
        <v>177.5</v>
      </c>
      <c r="Y17" s="11">
        <f t="shared" si="12"/>
        <v>39.6</v>
      </c>
      <c r="Z17" s="11">
        <f>Z18+Z19+Z20+Z21</f>
        <v>252.1</v>
      </c>
      <c r="AA17" s="11">
        <f>AA18+AA19+AA20+AA21</f>
        <v>182.1</v>
      </c>
      <c r="AB17" s="11">
        <f>AB18+AB19+AB20+AB21</f>
        <v>38.50000000000001</v>
      </c>
      <c r="AC17" s="11">
        <f aca="true" t="shared" si="13" ref="AC17:AJ17">AC18+AC19+AC20+AC21</f>
        <v>254.10000000000002</v>
      </c>
      <c r="AD17" s="11">
        <f t="shared" si="13"/>
        <v>183.2</v>
      </c>
      <c r="AE17" s="11">
        <f t="shared" si="13"/>
        <v>39.4</v>
      </c>
      <c r="AF17" s="11">
        <f t="shared" si="13"/>
        <v>255.79999999999998</v>
      </c>
      <c r="AG17" s="11">
        <f t="shared" si="13"/>
        <v>195.3</v>
      </c>
      <c r="AH17" s="11">
        <f t="shared" si="13"/>
        <v>39.6</v>
      </c>
      <c r="AI17" s="11">
        <f t="shared" si="13"/>
        <v>258.1</v>
      </c>
      <c r="AJ17" s="11">
        <f t="shared" si="13"/>
        <v>188.6</v>
      </c>
      <c r="AK17" s="11">
        <v>39.7</v>
      </c>
      <c r="AL17" s="11">
        <f>AL18+AL19+AL20+AL21</f>
        <v>266.20000000000005</v>
      </c>
      <c r="AM17" s="11">
        <f>AM18+AM19+AM20+AM21</f>
        <v>182.60000000000002</v>
      </c>
      <c r="AN17" s="11">
        <f>AN18+AN19+AN20+AN21</f>
        <v>38.9</v>
      </c>
      <c r="AO17" s="5">
        <f t="shared" si="6"/>
        <v>0.03138318481208846</v>
      </c>
      <c r="AP17" s="5">
        <f t="shared" si="6"/>
        <v>-0.03181336161187687</v>
      </c>
      <c r="AQ17" s="5">
        <f t="shared" si="6"/>
        <v>-0.02015113350125952</v>
      </c>
      <c r="AR17" s="5">
        <f t="shared" si="0"/>
        <v>0.04597249508840884</v>
      </c>
      <c r="AS17" s="5">
        <f t="shared" si="1"/>
        <v>0.012195121951219523</v>
      </c>
      <c r="AT17" s="5">
        <f t="shared" si="2"/>
        <v>0.015665796344647376</v>
      </c>
      <c r="AU17" s="5">
        <f>AL17/B17-1</f>
        <v>0.07860615883306332</v>
      </c>
      <c r="AV17" s="5">
        <f>AM17/C17-1</f>
        <v>-0.01297297297297284</v>
      </c>
      <c r="AW17" s="5">
        <f>AN17/D17-1</f>
        <v>0.03733333333333322</v>
      </c>
      <c r="AX17" s="6">
        <f t="shared" si="7"/>
        <v>0.0026726973684210176</v>
      </c>
      <c r="AY17" s="6">
        <f t="shared" si="3"/>
        <v>0.0306424344885885</v>
      </c>
      <c r="AZ17" s="6">
        <f>((AL17+AM17+AN17)/(B17+C17+D17))-1</f>
        <v>0.03920733006605581</v>
      </c>
    </row>
    <row r="18" spans="1:52" ht="22.5" customHeight="1">
      <c r="A18" s="52" t="s">
        <v>6</v>
      </c>
      <c r="B18" s="9">
        <v>202.3</v>
      </c>
      <c r="C18" s="9">
        <v>71.4</v>
      </c>
      <c r="D18" s="9">
        <v>14.1</v>
      </c>
      <c r="E18" s="9">
        <v>204.9</v>
      </c>
      <c r="F18" s="9">
        <v>71.19999999999999</v>
      </c>
      <c r="G18" s="9">
        <v>13.6</v>
      </c>
      <c r="H18" s="9">
        <v>211.7</v>
      </c>
      <c r="I18" s="9">
        <v>70</v>
      </c>
      <c r="J18" s="9">
        <v>14.2</v>
      </c>
      <c r="K18" s="9">
        <v>210.9</v>
      </c>
      <c r="L18" s="9">
        <v>71.2</v>
      </c>
      <c r="M18" s="9">
        <v>14.4</v>
      </c>
      <c r="N18" s="9">
        <v>210.4</v>
      </c>
      <c r="O18" s="9">
        <v>76.7</v>
      </c>
      <c r="P18" s="9">
        <v>14.3</v>
      </c>
      <c r="Q18" s="9">
        <v>207.6</v>
      </c>
      <c r="R18" s="9">
        <v>74.39999999999999</v>
      </c>
      <c r="S18" s="9">
        <v>13.7</v>
      </c>
      <c r="T18" s="9">
        <v>202</v>
      </c>
      <c r="U18" s="9">
        <v>73.5</v>
      </c>
      <c r="V18" s="9">
        <v>14</v>
      </c>
      <c r="W18" s="9">
        <v>205</v>
      </c>
      <c r="X18" s="9">
        <v>70.4</v>
      </c>
      <c r="Y18" s="9">
        <v>14.9</v>
      </c>
      <c r="Z18" s="9">
        <v>193.1</v>
      </c>
      <c r="AA18" s="9">
        <v>68.3</v>
      </c>
      <c r="AB18" s="9">
        <v>13.8</v>
      </c>
      <c r="AC18" s="9">
        <v>194.4</v>
      </c>
      <c r="AD18" s="9">
        <v>68.6</v>
      </c>
      <c r="AE18" s="9">
        <v>14.2</v>
      </c>
      <c r="AF18" s="9">
        <v>193.6</v>
      </c>
      <c r="AG18" s="9">
        <v>72.4</v>
      </c>
      <c r="AH18" s="9">
        <v>13.8</v>
      </c>
      <c r="AI18" s="9">
        <v>193</v>
      </c>
      <c r="AJ18" s="9">
        <v>68.6</v>
      </c>
      <c r="AK18" s="9">
        <v>13.9</v>
      </c>
      <c r="AL18" s="9">
        <f>191.5-16.1</f>
        <v>175.4</v>
      </c>
      <c r="AM18" s="9">
        <f>82.2-22.4</f>
        <v>59.800000000000004</v>
      </c>
      <c r="AN18" s="9">
        <v>13.4</v>
      </c>
      <c r="AO18" s="7">
        <f t="shared" si="6"/>
        <v>-0.0911917098445596</v>
      </c>
      <c r="AP18" s="7">
        <f t="shared" si="6"/>
        <v>-0.1282798833819241</v>
      </c>
      <c r="AQ18" s="7">
        <f t="shared" si="6"/>
        <v>-0.03597122302158273</v>
      </c>
      <c r="AR18" s="7">
        <f t="shared" si="0"/>
        <v>-0.15510597302504814</v>
      </c>
      <c r="AS18" s="7">
        <f t="shared" si="1"/>
        <v>-0.19623655913978477</v>
      </c>
      <c r="AT18" s="7">
        <f t="shared" si="2"/>
        <v>-0.021897810218978075</v>
      </c>
      <c r="AU18" s="7">
        <f>AL18/B18-1</f>
        <v>-0.1329708353929807</v>
      </c>
      <c r="AV18" s="7">
        <f>AM18/C18-1</f>
        <v>-0.16246498599439774</v>
      </c>
      <c r="AW18" s="7">
        <f>AN18/D18-1</f>
        <v>-0.049645390070921946</v>
      </c>
      <c r="AX18" s="8">
        <f t="shared" si="7"/>
        <v>-0.09764065335753169</v>
      </c>
      <c r="AY18" s="8">
        <f t="shared" si="3"/>
        <v>-0.15928305715251934</v>
      </c>
      <c r="AZ18" s="8">
        <f>((AL18+AM18+AN18)/(B18+C18+D18))-1</f>
        <v>-0.13620569840166796</v>
      </c>
    </row>
    <row r="19" spans="1:52" ht="22.5" customHeight="1">
      <c r="A19" s="52" t="s">
        <v>7</v>
      </c>
      <c r="B19" s="9">
        <v>7.8</v>
      </c>
      <c r="C19" s="9">
        <v>2.6</v>
      </c>
      <c r="D19" s="9">
        <v>2.8</v>
      </c>
      <c r="E19" s="9">
        <v>8</v>
      </c>
      <c r="F19" s="9">
        <v>2.6</v>
      </c>
      <c r="G19" s="9">
        <v>3</v>
      </c>
      <c r="H19" s="9">
        <v>8.3</v>
      </c>
      <c r="I19" s="9">
        <v>2.7</v>
      </c>
      <c r="J19" s="9">
        <v>2.8</v>
      </c>
      <c r="K19" s="9">
        <v>8.3</v>
      </c>
      <c r="L19" s="9">
        <v>2.6</v>
      </c>
      <c r="M19" s="9">
        <v>2.8</v>
      </c>
      <c r="N19" s="9">
        <v>8.5</v>
      </c>
      <c r="O19" s="9">
        <v>2.6</v>
      </c>
      <c r="P19" s="9">
        <v>2.9</v>
      </c>
      <c r="Q19" s="9">
        <v>11.1</v>
      </c>
      <c r="R19" s="9">
        <v>3</v>
      </c>
      <c r="S19" s="9">
        <v>3</v>
      </c>
      <c r="T19" s="9">
        <v>10.6</v>
      </c>
      <c r="U19" s="9">
        <v>2.7</v>
      </c>
      <c r="V19" s="9">
        <v>3.0999999999999988</v>
      </c>
      <c r="W19" s="9">
        <v>11.1</v>
      </c>
      <c r="X19" s="9">
        <v>2.7</v>
      </c>
      <c r="Y19" s="9">
        <v>3.2</v>
      </c>
      <c r="Z19" s="9">
        <v>10.9</v>
      </c>
      <c r="AA19" s="9">
        <v>2.7</v>
      </c>
      <c r="AB19" s="9">
        <v>3.3</v>
      </c>
      <c r="AC19" s="9">
        <v>10.8</v>
      </c>
      <c r="AD19" s="9">
        <v>2.8</v>
      </c>
      <c r="AE19" s="9">
        <v>3.4</v>
      </c>
      <c r="AF19" s="9">
        <v>10.4</v>
      </c>
      <c r="AG19" s="9">
        <v>2.7</v>
      </c>
      <c r="AH19" s="9">
        <v>3.3</v>
      </c>
      <c r="AI19" s="9">
        <v>11.3</v>
      </c>
      <c r="AJ19" s="9">
        <v>2.6</v>
      </c>
      <c r="AK19" s="9">
        <v>3.1</v>
      </c>
      <c r="AL19" s="9">
        <v>10.6</v>
      </c>
      <c r="AM19" s="9">
        <v>2.5</v>
      </c>
      <c r="AN19" s="9">
        <v>3.2</v>
      </c>
      <c r="AO19" s="7">
        <f t="shared" si="6"/>
        <v>-0.06194690265486735</v>
      </c>
      <c r="AP19" s="7">
        <f t="shared" si="6"/>
        <v>-0.03846153846153855</v>
      </c>
      <c r="AQ19" s="7">
        <f t="shared" si="6"/>
        <v>0.032258064516129004</v>
      </c>
      <c r="AR19" s="7">
        <f t="shared" si="0"/>
        <v>-0.04504504504504503</v>
      </c>
      <c r="AS19" s="7">
        <f t="shared" si="1"/>
        <v>-0.16666666666666663</v>
      </c>
      <c r="AT19" s="7">
        <f t="shared" si="2"/>
        <v>0.06666666666666665</v>
      </c>
      <c r="AU19" s="7">
        <f>AL19/B19-1</f>
        <v>0.35897435897435903</v>
      </c>
      <c r="AV19" s="7">
        <f>AM19/C19-1</f>
        <v>-0.03846153846153855</v>
      </c>
      <c r="AW19" s="7">
        <f>AN19/D19-1</f>
        <v>0.14285714285714302</v>
      </c>
      <c r="AX19" s="8">
        <f t="shared" si="7"/>
        <v>-0.04117647058823526</v>
      </c>
      <c r="AY19" s="8">
        <f t="shared" si="3"/>
        <v>-0.04678362573099415</v>
      </c>
      <c r="AZ19" s="8">
        <f>((AL19+AM19+AN19)/(B19+C19+D19))-1</f>
        <v>0.23484848484848486</v>
      </c>
    </row>
    <row r="20" spans="1:52" ht="22.5" customHeight="1">
      <c r="A20" s="52" t="s">
        <v>8</v>
      </c>
      <c r="B20" s="9">
        <v>24.900000000000002</v>
      </c>
      <c r="C20" s="9">
        <v>80.3</v>
      </c>
      <c r="D20" s="9">
        <v>17</v>
      </c>
      <c r="E20" s="9">
        <v>22.4</v>
      </c>
      <c r="F20" s="9">
        <v>81.5</v>
      </c>
      <c r="G20" s="9">
        <v>17.1</v>
      </c>
      <c r="H20" s="9">
        <v>21.299999999999997</v>
      </c>
      <c r="I20" s="9">
        <v>81.39999999999999</v>
      </c>
      <c r="J20" s="9">
        <v>17.3</v>
      </c>
      <c r="K20" s="9">
        <v>22.4</v>
      </c>
      <c r="L20" s="9">
        <v>80.8</v>
      </c>
      <c r="M20" s="9">
        <v>17.4</v>
      </c>
      <c r="N20" s="9">
        <v>22.6</v>
      </c>
      <c r="O20" s="9">
        <v>73.80000000000001</v>
      </c>
      <c r="P20" s="9">
        <v>17.6</v>
      </c>
      <c r="Q20" s="9">
        <v>25.1</v>
      </c>
      <c r="R20" s="9">
        <v>74.7</v>
      </c>
      <c r="S20" s="9">
        <v>18</v>
      </c>
      <c r="T20" s="9">
        <v>25.5</v>
      </c>
      <c r="U20" s="9">
        <v>77.19999999999999</v>
      </c>
      <c r="V20" s="9">
        <v>17.700000000000017</v>
      </c>
      <c r="W20" s="9">
        <v>25.5</v>
      </c>
      <c r="X20" s="9">
        <v>75.6</v>
      </c>
      <c r="Y20" s="9">
        <v>17.9</v>
      </c>
      <c r="Z20" s="9">
        <v>35.7</v>
      </c>
      <c r="AA20" s="9">
        <v>82.2</v>
      </c>
      <c r="AB20" s="9">
        <v>17.8</v>
      </c>
      <c r="AC20" s="9">
        <v>36.599999999999994</v>
      </c>
      <c r="AD20" s="9">
        <v>82.89999999999999</v>
      </c>
      <c r="AE20" s="9">
        <v>18.2</v>
      </c>
      <c r="AF20" s="9">
        <v>38.7</v>
      </c>
      <c r="AG20" s="9">
        <v>91.39999999999999</v>
      </c>
      <c r="AH20" s="9">
        <v>18.9</v>
      </c>
      <c r="AI20" s="9">
        <v>40.800000000000004</v>
      </c>
      <c r="AJ20" s="9">
        <v>88.6</v>
      </c>
      <c r="AK20" s="9">
        <v>19.8</v>
      </c>
      <c r="AL20" s="9">
        <f>70.4-3.3</f>
        <v>67.10000000000001</v>
      </c>
      <c r="AM20" s="9">
        <f>139.1-47.6</f>
        <v>91.5</v>
      </c>
      <c r="AN20" s="9">
        <v>19.5</v>
      </c>
      <c r="AO20" s="7">
        <f t="shared" si="6"/>
        <v>0.6446078431372548</v>
      </c>
      <c r="AP20" s="7">
        <f t="shared" si="6"/>
        <v>0.03273137697516937</v>
      </c>
      <c r="AQ20" s="7">
        <f t="shared" si="6"/>
        <v>-0.015151515151515138</v>
      </c>
      <c r="AR20" s="7">
        <f t="shared" si="0"/>
        <v>1.6733067729083668</v>
      </c>
      <c r="AS20" s="7">
        <f t="shared" si="1"/>
        <v>0.2248995983935742</v>
      </c>
      <c r="AT20" s="7">
        <f t="shared" si="2"/>
        <v>0.08333333333333326</v>
      </c>
      <c r="AU20" s="7">
        <f>AL20/B20-1</f>
        <v>1.6947791164658637</v>
      </c>
      <c r="AV20" s="7">
        <f>AM20/C20-1</f>
        <v>0.13947696139476973</v>
      </c>
      <c r="AW20" s="7">
        <f>AN20/D20-1</f>
        <v>0.1470588235294117</v>
      </c>
      <c r="AX20" s="8">
        <f t="shared" si="7"/>
        <v>0.19369973190348522</v>
      </c>
      <c r="AY20" s="8">
        <f t="shared" si="3"/>
        <v>0.5118845500848896</v>
      </c>
      <c r="AZ20" s="8">
        <f>((AL20+AM20+AN20)/(B20+C20+D20))-1</f>
        <v>0.45744680851063846</v>
      </c>
    </row>
    <row r="21" spans="1:52" ht="22.5" customHeight="1">
      <c r="A21" s="52" t="s">
        <v>9</v>
      </c>
      <c r="B21" s="9">
        <v>11.8</v>
      </c>
      <c r="C21" s="9">
        <v>30.7</v>
      </c>
      <c r="D21" s="9">
        <v>3.6</v>
      </c>
      <c r="E21" s="9">
        <v>11.8</v>
      </c>
      <c r="F21" s="9">
        <v>30.7</v>
      </c>
      <c r="G21" s="9">
        <v>3.6</v>
      </c>
      <c r="H21" s="9">
        <v>11.8</v>
      </c>
      <c r="I21" s="9">
        <v>30.8</v>
      </c>
      <c r="J21" s="9">
        <v>3.6</v>
      </c>
      <c r="K21" s="9">
        <v>11.9</v>
      </c>
      <c r="L21" s="9">
        <v>30.7</v>
      </c>
      <c r="M21" s="9">
        <v>3.7</v>
      </c>
      <c r="N21" s="9">
        <v>10.7</v>
      </c>
      <c r="O21" s="9">
        <v>30.7</v>
      </c>
      <c r="P21" s="9">
        <v>3.7</v>
      </c>
      <c r="Q21" s="9">
        <v>10.7</v>
      </c>
      <c r="R21" s="9">
        <v>28.3</v>
      </c>
      <c r="S21" s="9">
        <v>3.6</v>
      </c>
      <c r="T21" s="9">
        <v>10.7</v>
      </c>
      <c r="U21" s="9">
        <v>28.8</v>
      </c>
      <c r="V21" s="9">
        <v>3.600000000000005</v>
      </c>
      <c r="W21" s="9">
        <v>11.4</v>
      </c>
      <c r="X21" s="9">
        <v>28.8</v>
      </c>
      <c r="Y21" s="9">
        <v>3.6</v>
      </c>
      <c r="Z21" s="9">
        <v>12.4</v>
      </c>
      <c r="AA21" s="9">
        <v>28.9</v>
      </c>
      <c r="AB21" s="9">
        <v>3.6</v>
      </c>
      <c r="AC21" s="9">
        <v>12.3</v>
      </c>
      <c r="AD21" s="9">
        <v>28.9</v>
      </c>
      <c r="AE21" s="9">
        <v>3.6</v>
      </c>
      <c r="AF21" s="9">
        <v>13.1</v>
      </c>
      <c r="AG21" s="9">
        <v>28.8</v>
      </c>
      <c r="AH21" s="9">
        <v>3.6</v>
      </c>
      <c r="AI21" s="9">
        <v>13</v>
      </c>
      <c r="AJ21" s="9">
        <v>28.8</v>
      </c>
      <c r="AK21" s="9">
        <v>2.9</v>
      </c>
      <c r="AL21" s="9">
        <v>13.1</v>
      </c>
      <c r="AM21" s="9">
        <v>28.8</v>
      </c>
      <c r="AN21" s="9">
        <v>2.8</v>
      </c>
      <c r="AO21" s="7">
        <f t="shared" si="6"/>
        <v>0.007692307692307665</v>
      </c>
      <c r="AP21" s="7">
        <f t="shared" si="6"/>
        <v>0</v>
      </c>
      <c r="AQ21" s="7">
        <f t="shared" si="6"/>
        <v>-0.034482758620689724</v>
      </c>
      <c r="AR21" s="7">
        <f t="shared" si="0"/>
        <v>0.22429906542056077</v>
      </c>
      <c r="AS21" s="7">
        <f t="shared" si="1"/>
        <v>0.0176678445229681</v>
      </c>
      <c r="AT21" s="7">
        <f t="shared" si="2"/>
        <v>-0.22222222222222232</v>
      </c>
      <c r="AU21" s="7">
        <f>AL21/B21-1</f>
        <v>0.11016949152542366</v>
      </c>
      <c r="AV21" s="7">
        <f>AM21/C21-1</f>
        <v>-0.061889250814332164</v>
      </c>
      <c r="AW21" s="7">
        <f>AN21/D21-1</f>
        <v>-0.22222222222222232</v>
      </c>
      <c r="AX21" s="8">
        <f t="shared" si="7"/>
        <v>0</v>
      </c>
      <c r="AY21" s="8">
        <f t="shared" si="3"/>
        <v>0.04929577464788726</v>
      </c>
      <c r="AZ21" s="8">
        <f>((AL21+AM21+AN21)/(B21+C21+D21))-1</f>
        <v>-0.030368763557483858</v>
      </c>
    </row>
    <row r="22" spans="1:52" ht="22.5" customHeight="1">
      <c r="A22" s="51" t="s">
        <v>38</v>
      </c>
      <c r="B22" s="11">
        <f>B23+B28</f>
        <v>833.9</v>
      </c>
      <c r="C22" s="11">
        <f>C23+C28</f>
        <v>910.7</v>
      </c>
      <c r="D22" s="11">
        <f>D23+D28</f>
        <v>170.5</v>
      </c>
      <c r="E22" s="11">
        <f aca="true" t="shared" si="14" ref="E22:Y22">E23+E28</f>
        <v>845.9</v>
      </c>
      <c r="F22" s="11">
        <f t="shared" si="14"/>
        <v>911.6</v>
      </c>
      <c r="G22" s="11">
        <f t="shared" si="14"/>
        <v>171.19999999999996</v>
      </c>
      <c r="H22" s="11">
        <f t="shared" si="14"/>
        <v>851.3000000000001</v>
      </c>
      <c r="I22" s="11">
        <f t="shared" si="14"/>
        <v>920.0999999999999</v>
      </c>
      <c r="J22" s="11">
        <f t="shared" si="14"/>
        <v>170.9</v>
      </c>
      <c r="K22" s="11">
        <f t="shared" si="14"/>
        <v>870.9</v>
      </c>
      <c r="L22" s="11">
        <f t="shared" si="14"/>
        <v>924.3</v>
      </c>
      <c r="M22" s="11">
        <f t="shared" si="14"/>
        <v>172.10000000000002</v>
      </c>
      <c r="N22" s="11">
        <f t="shared" si="14"/>
        <v>868.5999999999999</v>
      </c>
      <c r="O22" s="11">
        <f t="shared" si="14"/>
        <v>924.5999999999999</v>
      </c>
      <c r="P22" s="11">
        <f t="shared" si="14"/>
        <v>173.6</v>
      </c>
      <c r="Q22" s="11">
        <f t="shared" si="14"/>
        <v>886.4000000000001</v>
      </c>
      <c r="R22" s="11">
        <f t="shared" si="14"/>
        <v>932.1000000000001</v>
      </c>
      <c r="S22" s="11">
        <f t="shared" si="14"/>
        <v>177.99999999999997</v>
      </c>
      <c r="T22" s="11">
        <f t="shared" si="14"/>
        <v>873.6999999999999</v>
      </c>
      <c r="U22" s="11">
        <f t="shared" si="14"/>
        <v>929.0999999999999</v>
      </c>
      <c r="V22" s="11">
        <f t="shared" si="14"/>
        <v>179.6</v>
      </c>
      <c r="W22" s="11">
        <f t="shared" si="14"/>
        <v>877.8</v>
      </c>
      <c r="X22" s="11">
        <f t="shared" si="14"/>
        <v>929</v>
      </c>
      <c r="Y22" s="11">
        <f t="shared" si="14"/>
        <v>181.4</v>
      </c>
      <c r="Z22" s="11">
        <f>Z23+Z28</f>
        <v>868.8000000000001</v>
      </c>
      <c r="AA22" s="11">
        <f>AA23+AA28</f>
        <v>958.5999999999999</v>
      </c>
      <c r="AB22" s="11">
        <f>AB23+AB28</f>
        <v>178.79999999999998</v>
      </c>
      <c r="AC22" s="11">
        <f aca="true" t="shared" si="15" ref="AC22:AN22">AC23+AC28</f>
        <v>886.9</v>
      </c>
      <c r="AD22" s="11">
        <f t="shared" si="15"/>
        <v>941.7</v>
      </c>
      <c r="AE22" s="11">
        <f t="shared" si="15"/>
        <v>179.8</v>
      </c>
      <c r="AF22" s="11">
        <f t="shared" si="15"/>
        <v>918.8</v>
      </c>
      <c r="AG22" s="11">
        <f t="shared" si="15"/>
        <v>944.5000000000001</v>
      </c>
      <c r="AH22" s="11">
        <f t="shared" si="15"/>
        <v>177.2</v>
      </c>
      <c r="AI22" s="11">
        <f t="shared" si="15"/>
        <v>950.9</v>
      </c>
      <c r="AJ22" s="11">
        <f t="shared" si="15"/>
        <v>961.8</v>
      </c>
      <c r="AK22" s="11">
        <f t="shared" si="15"/>
        <v>179.2</v>
      </c>
      <c r="AL22" s="11">
        <f t="shared" si="15"/>
        <v>1004.5999999999999</v>
      </c>
      <c r="AM22" s="11">
        <f t="shared" si="15"/>
        <v>949.8</v>
      </c>
      <c r="AN22" s="11">
        <f t="shared" si="15"/>
        <v>178.5</v>
      </c>
      <c r="AO22" s="5">
        <f t="shared" si="6"/>
        <v>0.056472815227678996</v>
      </c>
      <c r="AP22" s="5">
        <f t="shared" si="6"/>
        <v>-0.012476606363069243</v>
      </c>
      <c r="AQ22" s="5">
        <f t="shared" si="6"/>
        <v>-0.003906249999999889</v>
      </c>
      <c r="AR22" s="5">
        <f t="shared" si="0"/>
        <v>0.1333483754512632</v>
      </c>
      <c r="AS22" s="5">
        <f t="shared" si="1"/>
        <v>0.01898937882201457</v>
      </c>
      <c r="AT22" s="5">
        <f t="shared" si="2"/>
        <v>0.002808988764045006</v>
      </c>
      <c r="AU22" s="5">
        <f>AL22/B22-1</f>
        <v>0.2047008034536515</v>
      </c>
      <c r="AV22" s="5">
        <f>AM22/C22-1</f>
        <v>0.04293400680794979</v>
      </c>
      <c r="AW22" s="5">
        <f>AN22/D22-1</f>
        <v>0.04692082111436946</v>
      </c>
      <c r="AX22" s="6">
        <f t="shared" si="7"/>
        <v>0.019599407237439692</v>
      </c>
      <c r="AY22" s="6">
        <f t="shared" si="3"/>
        <v>0.06831955922864985</v>
      </c>
      <c r="AZ22" s="6">
        <f>((AL22+AM22+AN22)/(B22+C22+D22))-1</f>
        <v>0.11372774267662256</v>
      </c>
    </row>
    <row r="23" spans="1:52" ht="22.5" customHeight="1">
      <c r="A23" s="58" t="s">
        <v>10</v>
      </c>
      <c r="B23" s="9">
        <f>B24+B25+B26+B27</f>
        <v>754.3</v>
      </c>
      <c r="C23" s="9">
        <f>C24+C25+C26+C27</f>
        <v>775.6</v>
      </c>
      <c r="D23" s="9">
        <f>D24+D25+D26+D27</f>
        <v>154.2</v>
      </c>
      <c r="E23" s="9">
        <f aca="true" t="shared" si="16" ref="E23:Y23">E24+E25+E26+E27</f>
        <v>764.1999999999999</v>
      </c>
      <c r="F23" s="9">
        <f t="shared" si="16"/>
        <v>775</v>
      </c>
      <c r="G23" s="9">
        <f t="shared" si="16"/>
        <v>154.99999999999997</v>
      </c>
      <c r="H23" s="9">
        <f t="shared" si="16"/>
        <v>762.8000000000001</v>
      </c>
      <c r="I23" s="9">
        <f t="shared" si="16"/>
        <v>781.9</v>
      </c>
      <c r="J23" s="9">
        <f t="shared" si="16"/>
        <v>154.4</v>
      </c>
      <c r="K23" s="9">
        <f t="shared" si="16"/>
        <v>783.6</v>
      </c>
      <c r="L23" s="9">
        <f t="shared" si="16"/>
        <v>788</v>
      </c>
      <c r="M23" s="9">
        <f t="shared" si="16"/>
        <v>156.70000000000002</v>
      </c>
      <c r="N23" s="9">
        <f t="shared" si="16"/>
        <v>784.3999999999999</v>
      </c>
      <c r="O23" s="9">
        <f t="shared" si="16"/>
        <v>793.4</v>
      </c>
      <c r="P23" s="9">
        <f t="shared" si="16"/>
        <v>159.29999999999998</v>
      </c>
      <c r="Q23" s="9">
        <f t="shared" si="16"/>
        <v>796.2</v>
      </c>
      <c r="R23" s="9">
        <f t="shared" si="16"/>
        <v>805.5000000000001</v>
      </c>
      <c r="S23" s="9">
        <f t="shared" si="16"/>
        <v>163.79999999999998</v>
      </c>
      <c r="T23" s="9">
        <f t="shared" si="16"/>
        <v>787.8</v>
      </c>
      <c r="U23" s="9">
        <f t="shared" si="16"/>
        <v>808.3</v>
      </c>
      <c r="V23" s="9">
        <f t="shared" si="16"/>
        <v>165.79999999999998</v>
      </c>
      <c r="W23" s="9">
        <f t="shared" si="16"/>
        <v>788.0999999999999</v>
      </c>
      <c r="X23" s="9">
        <f t="shared" si="16"/>
        <v>813.9</v>
      </c>
      <c r="Y23" s="9">
        <f t="shared" si="16"/>
        <v>168.70000000000002</v>
      </c>
      <c r="Z23" s="9">
        <f>Z24+Z25+Z26+Z27</f>
        <v>778.1</v>
      </c>
      <c r="AA23" s="9">
        <f>AA24+AA25+AA26+AA27</f>
        <v>845.5999999999999</v>
      </c>
      <c r="AB23" s="9">
        <f>AB24+AB25+AB26+AB27</f>
        <v>167.7</v>
      </c>
      <c r="AC23" s="9">
        <f aca="true" t="shared" si="17" ref="AC23:AN23">AC24+AC25+AC26+AC27</f>
        <v>759</v>
      </c>
      <c r="AD23" s="9">
        <f t="shared" si="17"/>
        <v>835.6</v>
      </c>
      <c r="AE23" s="9">
        <f t="shared" si="17"/>
        <v>167.3</v>
      </c>
      <c r="AF23" s="9">
        <f t="shared" si="17"/>
        <v>792.6999999999999</v>
      </c>
      <c r="AG23" s="9">
        <f t="shared" si="17"/>
        <v>838.4000000000001</v>
      </c>
      <c r="AH23" s="9">
        <f t="shared" si="17"/>
        <v>165.89999999999998</v>
      </c>
      <c r="AI23" s="9">
        <f t="shared" si="17"/>
        <v>816.4</v>
      </c>
      <c r="AJ23" s="9">
        <f t="shared" si="17"/>
        <v>858</v>
      </c>
      <c r="AK23" s="9">
        <f t="shared" si="17"/>
        <v>169.1</v>
      </c>
      <c r="AL23" s="9">
        <f t="shared" si="17"/>
        <v>859.0999999999999</v>
      </c>
      <c r="AM23" s="9">
        <f t="shared" si="17"/>
        <v>849.9</v>
      </c>
      <c r="AN23" s="9">
        <f t="shared" si="17"/>
        <v>167.6</v>
      </c>
      <c r="AO23" s="7">
        <f t="shared" si="6"/>
        <v>0.05230279274865257</v>
      </c>
      <c r="AP23" s="7">
        <f t="shared" si="6"/>
        <v>-0.009440559440559437</v>
      </c>
      <c r="AQ23" s="7">
        <f t="shared" si="6"/>
        <v>-0.008870490833826183</v>
      </c>
      <c r="AR23" s="7">
        <f t="shared" si="0"/>
        <v>0.07900025119316734</v>
      </c>
      <c r="AS23" s="7">
        <f t="shared" si="1"/>
        <v>0.05512104283053976</v>
      </c>
      <c r="AT23" s="7">
        <f t="shared" si="2"/>
        <v>0.02319902319902334</v>
      </c>
      <c r="AU23" s="7">
        <f>AL23/B23-1</f>
        <v>0.13893676256131515</v>
      </c>
      <c r="AV23" s="7">
        <f>AM23/C23-1</f>
        <v>0.09579680247550271</v>
      </c>
      <c r="AW23" s="7">
        <f>AN23/D23-1</f>
        <v>0.08690012970168626</v>
      </c>
      <c r="AX23" s="8">
        <f t="shared" si="7"/>
        <v>0.017954976946026546</v>
      </c>
      <c r="AY23" s="8">
        <f t="shared" si="3"/>
        <v>0.06292834890965704</v>
      </c>
      <c r="AZ23" s="8">
        <f>((AL23+AM23+AN23)/(B23+C23+D23))-1</f>
        <v>0.11430437622468959</v>
      </c>
    </row>
    <row r="24" spans="1:52" ht="22.5" customHeight="1">
      <c r="A24" s="59" t="s">
        <v>0</v>
      </c>
      <c r="B24" s="9">
        <v>199</v>
      </c>
      <c r="C24" s="9">
        <v>62.6</v>
      </c>
      <c r="D24" s="9">
        <v>29.9</v>
      </c>
      <c r="E24" s="9">
        <v>196.7</v>
      </c>
      <c r="F24" s="9">
        <v>61.6</v>
      </c>
      <c r="G24" s="9">
        <v>30.4</v>
      </c>
      <c r="H24" s="9">
        <v>208.2</v>
      </c>
      <c r="I24" s="9">
        <v>60.2</v>
      </c>
      <c r="J24" s="9">
        <v>28.6</v>
      </c>
      <c r="K24" s="9">
        <v>225</v>
      </c>
      <c r="L24" s="9">
        <v>60.2</v>
      </c>
      <c r="M24" s="9">
        <v>28</v>
      </c>
      <c r="N24" s="9">
        <v>220</v>
      </c>
      <c r="O24" s="9">
        <v>59.5</v>
      </c>
      <c r="P24" s="9">
        <v>29.1</v>
      </c>
      <c r="Q24" s="9">
        <v>201.4</v>
      </c>
      <c r="R24" s="9">
        <v>56.9</v>
      </c>
      <c r="S24" s="9">
        <v>29.9</v>
      </c>
      <c r="T24" s="9">
        <v>202.5</v>
      </c>
      <c r="U24" s="9">
        <v>52.8</v>
      </c>
      <c r="V24" s="9">
        <v>31.6</v>
      </c>
      <c r="W24" s="9">
        <v>209.6</v>
      </c>
      <c r="X24" s="9">
        <v>51.4</v>
      </c>
      <c r="Y24" s="9">
        <v>30.9</v>
      </c>
      <c r="Z24" s="9">
        <v>207.5</v>
      </c>
      <c r="AA24" s="9">
        <v>52.9</v>
      </c>
      <c r="AB24" s="9">
        <v>31</v>
      </c>
      <c r="AC24" s="9">
        <v>201.2</v>
      </c>
      <c r="AD24" s="9">
        <v>56.3</v>
      </c>
      <c r="AE24" s="9">
        <v>33.5</v>
      </c>
      <c r="AF24" s="9">
        <v>230</v>
      </c>
      <c r="AG24" s="9">
        <v>58.8</v>
      </c>
      <c r="AH24" s="9">
        <v>33.1</v>
      </c>
      <c r="AI24" s="9">
        <v>218.4</v>
      </c>
      <c r="AJ24" s="9">
        <v>64.8</v>
      </c>
      <c r="AK24" s="9">
        <v>34.1</v>
      </c>
      <c r="AL24" s="9">
        <v>260.3</v>
      </c>
      <c r="AM24" s="9">
        <v>68.4</v>
      </c>
      <c r="AN24" s="9">
        <v>33.4</v>
      </c>
      <c r="AO24" s="7">
        <f t="shared" si="6"/>
        <v>0.19184981684981683</v>
      </c>
      <c r="AP24" s="7">
        <f t="shared" si="6"/>
        <v>0.05555555555555558</v>
      </c>
      <c r="AQ24" s="7">
        <f t="shared" si="6"/>
        <v>-0.02052785923753675</v>
      </c>
      <c r="AR24" s="7">
        <f t="shared" si="0"/>
        <v>0.2924528301886793</v>
      </c>
      <c r="AS24" s="7">
        <f t="shared" si="1"/>
        <v>0.20210896309314608</v>
      </c>
      <c r="AT24" s="7">
        <f t="shared" si="2"/>
        <v>0.11705685618729089</v>
      </c>
      <c r="AU24" s="7">
        <f>AL24/B24-1</f>
        <v>0.30804020100502516</v>
      </c>
      <c r="AV24" s="7">
        <f>AM24/C24-1</f>
        <v>0.09265175718849838</v>
      </c>
      <c r="AW24" s="7">
        <f>AN24/D24-1</f>
        <v>0.11705685618729089</v>
      </c>
      <c r="AX24" s="8">
        <f t="shared" si="7"/>
        <v>0.14119130160731164</v>
      </c>
      <c r="AY24" s="8">
        <f t="shared" si="3"/>
        <v>0.2564191533657183</v>
      </c>
      <c r="AZ24" s="8">
        <f>((AL24+AM24+AN24)/(B24+C24+D24))-1</f>
        <v>0.2421955403087479</v>
      </c>
    </row>
    <row r="25" spans="1:52" ht="22.5" customHeight="1">
      <c r="A25" s="59" t="s">
        <v>1</v>
      </c>
      <c r="B25" s="9">
        <v>133.2</v>
      </c>
      <c r="C25" s="9">
        <v>78.4</v>
      </c>
      <c r="D25" s="9">
        <v>11.1</v>
      </c>
      <c r="E25" s="9">
        <v>141.8</v>
      </c>
      <c r="F25" s="9">
        <v>79.3</v>
      </c>
      <c r="G25" s="9">
        <v>11.9</v>
      </c>
      <c r="H25" s="9">
        <v>129.8</v>
      </c>
      <c r="I25" s="9">
        <v>78.4</v>
      </c>
      <c r="J25" s="9">
        <v>12</v>
      </c>
      <c r="K25" s="9">
        <v>134.5</v>
      </c>
      <c r="L25" s="9">
        <v>79.8</v>
      </c>
      <c r="M25" s="9">
        <v>12.6</v>
      </c>
      <c r="N25" s="9">
        <v>129.2</v>
      </c>
      <c r="O25" s="9">
        <v>86.9</v>
      </c>
      <c r="P25" s="9">
        <v>12.5</v>
      </c>
      <c r="Q25" s="9">
        <v>142.4</v>
      </c>
      <c r="R25" s="9">
        <v>92.4</v>
      </c>
      <c r="S25" s="9">
        <v>13.1</v>
      </c>
      <c r="T25" s="9">
        <v>140.2</v>
      </c>
      <c r="U25" s="9">
        <v>92.4</v>
      </c>
      <c r="V25" s="9">
        <v>13.2</v>
      </c>
      <c r="W25" s="9">
        <v>122.7</v>
      </c>
      <c r="X25" s="9">
        <v>92.6</v>
      </c>
      <c r="Y25" s="9">
        <v>14.8</v>
      </c>
      <c r="Z25" s="9">
        <v>122</v>
      </c>
      <c r="AA25" s="9">
        <v>102.8</v>
      </c>
      <c r="AB25" s="9">
        <v>14.5</v>
      </c>
      <c r="AC25" s="9">
        <v>109.6</v>
      </c>
      <c r="AD25" s="9">
        <v>81.6</v>
      </c>
      <c r="AE25" s="9">
        <v>13.9</v>
      </c>
      <c r="AF25" s="9">
        <v>120.8</v>
      </c>
      <c r="AG25" s="9">
        <v>83.2</v>
      </c>
      <c r="AH25" s="9">
        <v>13.6</v>
      </c>
      <c r="AI25" s="9">
        <v>117.5</v>
      </c>
      <c r="AJ25" s="9">
        <v>81.1</v>
      </c>
      <c r="AK25" s="9">
        <v>14</v>
      </c>
      <c r="AL25" s="9">
        <v>124.1</v>
      </c>
      <c r="AM25" s="9">
        <v>84.8</v>
      </c>
      <c r="AN25" s="9">
        <v>12.2</v>
      </c>
      <c r="AO25" s="7">
        <f t="shared" si="6"/>
        <v>0.05617021276595735</v>
      </c>
      <c r="AP25" s="7">
        <f t="shared" si="6"/>
        <v>0.04562268803945746</v>
      </c>
      <c r="AQ25" s="7">
        <f t="shared" si="6"/>
        <v>-0.12857142857142867</v>
      </c>
      <c r="AR25" s="7">
        <f t="shared" si="0"/>
        <v>-0.1285112359550562</v>
      </c>
      <c r="AS25" s="7">
        <f t="shared" si="1"/>
        <v>-0.08225108225108235</v>
      </c>
      <c r="AT25" s="7">
        <f t="shared" si="2"/>
        <v>-0.06870229007633588</v>
      </c>
      <c r="AU25" s="7">
        <f>AL25/B25-1</f>
        <v>-0.06831831831831825</v>
      </c>
      <c r="AV25" s="7">
        <f>AM25/C25-1</f>
        <v>0.08163265306122436</v>
      </c>
      <c r="AW25" s="7">
        <f>AN25/D25-1</f>
        <v>0.09909909909909898</v>
      </c>
      <c r="AX25" s="8">
        <f t="shared" si="7"/>
        <v>0.03998118532455308</v>
      </c>
      <c r="AY25" s="8">
        <f t="shared" si="3"/>
        <v>-0.10810810810810823</v>
      </c>
      <c r="AZ25" s="8">
        <f>((AL25+AM25+AN25)/(B25+C25+D25))-1</f>
        <v>-0.0071845532105973</v>
      </c>
    </row>
    <row r="26" spans="1:52" ht="22.5" customHeight="1">
      <c r="A26" s="59" t="s">
        <v>2</v>
      </c>
      <c r="B26" s="9">
        <v>407.1</v>
      </c>
      <c r="C26" s="9">
        <v>615</v>
      </c>
      <c r="D26" s="9">
        <v>109</v>
      </c>
      <c r="E26" s="9">
        <v>415.4</v>
      </c>
      <c r="F26" s="9">
        <v>614.4</v>
      </c>
      <c r="G26" s="9">
        <v>108.6</v>
      </c>
      <c r="H26" s="9">
        <v>412.7</v>
      </c>
      <c r="I26" s="9">
        <v>623.8</v>
      </c>
      <c r="J26" s="9">
        <v>109.7</v>
      </c>
      <c r="K26" s="9">
        <v>410.9</v>
      </c>
      <c r="L26" s="9">
        <v>630.2</v>
      </c>
      <c r="M26" s="9">
        <v>111.8</v>
      </c>
      <c r="N26" s="9">
        <v>421.9</v>
      </c>
      <c r="O26" s="9">
        <v>628.8</v>
      </c>
      <c r="P26" s="9">
        <v>113</v>
      </c>
      <c r="Q26" s="9">
        <v>436.6</v>
      </c>
      <c r="R26" s="9">
        <v>638.6</v>
      </c>
      <c r="S26" s="9">
        <v>116.1</v>
      </c>
      <c r="T26" s="9">
        <v>427.4</v>
      </c>
      <c r="U26" s="9">
        <v>646.9</v>
      </c>
      <c r="V26" s="9">
        <v>116.6</v>
      </c>
      <c r="W26" s="9">
        <v>435</v>
      </c>
      <c r="X26" s="9">
        <v>653.3</v>
      </c>
      <c r="Y26" s="9">
        <v>118.7</v>
      </c>
      <c r="Z26" s="9">
        <v>428.5</v>
      </c>
      <c r="AA26" s="9">
        <v>673.1</v>
      </c>
      <c r="AB26" s="9">
        <v>118.2</v>
      </c>
      <c r="AC26" s="9">
        <v>426.6</v>
      </c>
      <c r="AD26" s="9">
        <v>675.2</v>
      </c>
      <c r="AE26" s="9">
        <v>116.1</v>
      </c>
      <c r="AF26" s="9">
        <v>423.5</v>
      </c>
      <c r="AG26" s="9">
        <v>679.2</v>
      </c>
      <c r="AH26" s="9">
        <v>115.5</v>
      </c>
      <c r="AI26" s="9">
        <v>452.9</v>
      </c>
      <c r="AJ26" s="9">
        <v>695.2</v>
      </c>
      <c r="AK26" s="9">
        <v>117.3</v>
      </c>
      <c r="AL26" s="9">
        <v>456.7</v>
      </c>
      <c r="AM26" s="9">
        <v>681.6</v>
      </c>
      <c r="AN26" s="9">
        <v>118.4</v>
      </c>
      <c r="AO26" s="7">
        <f t="shared" si="6"/>
        <v>0.00839037315080593</v>
      </c>
      <c r="AP26" s="7">
        <f t="shared" si="6"/>
        <v>-0.019562715765247485</v>
      </c>
      <c r="AQ26" s="7">
        <f t="shared" si="6"/>
        <v>0.009377664109121886</v>
      </c>
      <c r="AR26" s="7">
        <f t="shared" si="0"/>
        <v>0.04603756298671535</v>
      </c>
      <c r="AS26" s="7">
        <f t="shared" si="1"/>
        <v>0.06733479486376459</v>
      </c>
      <c r="AT26" s="7">
        <f t="shared" si="2"/>
        <v>0.019810508182601216</v>
      </c>
      <c r="AU26" s="7">
        <f>AL26/B26-1</f>
        <v>0.12183738639154984</v>
      </c>
      <c r="AV26" s="7">
        <f>AM26/C26-1</f>
        <v>0.10829268292682936</v>
      </c>
      <c r="AW26" s="7">
        <f>AN26/D26-1</f>
        <v>0.0862385321100918</v>
      </c>
      <c r="AX26" s="8">
        <f t="shared" si="7"/>
        <v>-0.006875296348980431</v>
      </c>
      <c r="AY26" s="8">
        <f t="shared" si="3"/>
        <v>0.05489801057668098</v>
      </c>
      <c r="AZ26" s="8">
        <f>((AL26+AM26+AN26)/(B26+C26+D26))-1</f>
        <v>0.11104234815666181</v>
      </c>
    </row>
    <row r="27" spans="1:52" ht="22.5" customHeight="1">
      <c r="A27" s="59" t="s">
        <v>11</v>
      </c>
      <c r="B27" s="9">
        <v>15</v>
      </c>
      <c r="C27" s="9">
        <v>19.6</v>
      </c>
      <c r="D27" s="9">
        <v>4.2</v>
      </c>
      <c r="E27" s="9">
        <v>10.3</v>
      </c>
      <c r="F27" s="9">
        <v>19.7</v>
      </c>
      <c r="G27" s="9">
        <v>4.1</v>
      </c>
      <c r="H27" s="9">
        <v>12.1</v>
      </c>
      <c r="I27" s="9">
        <v>19.5</v>
      </c>
      <c r="J27" s="9">
        <v>4.1</v>
      </c>
      <c r="K27" s="9">
        <v>13.2</v>
      </c>
      <c r="L27" s="9">
        <v>17.8</v>
      </c>
      <c r="M27" s="9">
        <v>4.3</v>
      </c>
      <c r="N27" s="9">
        <v>13.3</v>
      </c>
      <c r="O27" s="9">
        <v>18.2</v>
      </c>
      <c r="P27" s="9">
        <v>4.7</v>
      </c>
      <c r="Q27" s="9">
        <v>15.8</v>
      </c>
      <c r="R27" s="9">
        <v>17.6</v>
      </c>
      <c r="S27" s="9">
        <v>4.7</v>
      </c>
      <c r="T27" s="9">
        <v>17.7</v>
      </c>
      <c r="U27" s="9">
        <v>16.2</v>
      </c>
      <c r="V27" s="9">
        <v>4.4</v>
      </c>
      <c r="W27" s="9">
        <v>20.8</v>
      </c>
      <c r="X27" s="9">
        <v>16.6</v>
      </c>
      <c r="Y27" s="9">
        <v>4.3</v>
      </c>
      <c r="Z27" s="9">
        <v>20.1</v>
      </c>
      <c r="AA27" s="9">
        <v>16.8</v>
      </c>
      <c r="AB27" s="9">
        <v>4</v>
      </c>
      <c r="AC27" s="9">
        <v>21.6</v>
      </c>
      <c r="AD27" s="9">
        <v>22.5</v>
      </c>
      <c r="AE27" s="9">
        <v>3.8</v>
      </c>
      <c r="AF27" s="9">
        <v>18.4</v>
      </c>
      <c r="AG27" s="9">
        <v>17.2</v>
      </c>
      <c r="AH27" s="9">
        <v>3.7</v>
      </c>
      <c r="AI27" s="9">
        <v>27.6</v>
      </c>
      <c r="AJ27" s="9">
        <v>16.9</v>
      </c>
      <c r="AK27" s="9">
        <v>3.7</v>
      </c>
      <c r="AL27" s="9">
        <v>18</v>
      </c>
      <c r="AM27" s="9">
        <v>15.1</v>
      </c>
      <c r="AN27" s="9">
        <v>3.6</v>
      </c>
      <c r="AO27" s="7">
        <f t="shared" si="6"/>
        <v>-0.34782608695652173</v>
      </c>
      <c r="AP27" s="7">
        <f t="shared" si="6"/>
        <v>-0.10650887573964496</v>
      </c>
      <c r="AQ27" s="7">
        <f t="shared" si="6"/>
        <v>-0.027027027027027084</v>
      </c>
      <c r="AR27" s="7">
        <f t="shared" si="0"/>
        <v>0.13924050632911378</v>
      </c>
      <c r="AS27" s="7">
        <f t="shared" si="1"/>
        <v>-0.14204545454545459</v>
      </c>
      <c r="AT27" s="7">
        <f t="shared" si="2"/>
        <v>-0.23404255319148937</v>
      </c>
      <c r="AU27" s="7">
        <f>AL27/B27-1</f>
        <v>0.19999999999999996</v>
      </c>
      <c r="AV27" s="7">
        <f>AM27/C27-1</f>
        <v>-0.22959183673469397</v>
      </c>
      <c r="AW27" s="7">
        <f>AN27/D27-1</f>
        <v>-0.1428571428571429</v>
      </c>
      <c r="AX27" s="8">
        <f t="shared" si="7"/>
        <v>-0.2385892116182573</v>
      </c>
      <c r="AY27" s="8">
        <f t="shared" si="3"/>
        <v>-0.036745406824147175</v>
      </c>
      <c r="AZ27" s="8">
        <f>((AL27+AM27+AN27)/(B27+C27+D27))-1</f>
        <v>-0.054123711340206215</v>
      </c>
    </row>
    <row r="28" spans="1:52" ht="22.5" customHeight="1">
      <c r="A28" s="58" t="s">
        <v>12</v>
      </c>
      <c r="B28" s="9">
        <v>79.6</v>
      </c>
      <c r="C28" s="9">
        <v>135.1</v>
      </c>
      <c r="D28" s="9">
        <v>16.3</v>
      </c>
      <c r="E28" s="9">
        <v>81.7</v>
      </c>
      <c r="F28" s="9">
        <v>136.6</v>
      </c>
      <c r="G28" s="9">
        <v>16.2</v>
      </c>
      <c r="H28" s="9">
        <v>88.5</v>
      </c>
      <c r="I28" s="9">
        <v>138.2</v>
      </c>
      <c r="J28" s="9">
        <v>16.5</v>
      </c>
      <c r="K28" s="9">
        <v>87.3</v>
      </c>
      <c r="L28" s="9">
        <v>136.3</v>
      </c>
      <c r="M28" s="9">
        <v>15.4</v>
      </c>
      <c r="N28" s="9">
        <v>84.2</v>
      </c>
      <c r="O28" s="9">
        <v>131.2</v>
      </c>
      <c r="P28" s="9">
        <v>14.3</v>
      </c>
      <c r="Q28" s="9">
        <v>90.2</v>
      </c>
      <c r="R28" s="9">
        <v>126.6</v>
      </c>
      <c r="S28" s="9">
        <v>14.2</v>
      </c>
      <c r="T28" s="9">
        <v>85.9</v>
      </c>
      <c r="U28" s="9">
        <v>120.8</v>
      </c>
      <c r="V28" s="9">
        <v>13.8</v>
      </c>
      <c r="W28" s="9">
        <v>89.7</v>
      </c>
      <c r="X28" s="9">
        <v>115.1</v>
      </c>
      <c r="Y28" s="9">
        <v>12.7</v>
      </c>
      <c r="Z28" s="9">
        <v>90.7</v>
      </c>
      <c r="AA28" s="9">
        <v>113</v>
      </c>
      <c r="AB28" s="9">
        <v>11.1</v>
      </c>
      <c r="AC28" s="9">
        <v>127.9</v>
      </c>
      <c r="AD28" s="9">
        <v>106.1</v>
      </c>
      <c r="AE28" s="9">
        <v>12.5</v>
      </c>
      <c r="AF28" s="9">
        <v>126.1</v>
      </c>
      <c r="AG28" s="9">
        <v>106.1</v>
      </c>
      <c r="AH28" s="9">
        <v>11.3</v>
      </c>
      <c r="AI28" s="9">
        <v>134.5</v>
      </c>
      <c r="AJ28" s="9">
        <v>103.8</v>
      </c>
      <c r="AK28" s="9">
        <v>10.1</v>
      </c>
      <c r="AL28" s="9">
        <v>145.5</v>
      </c>
      <c r="AM28" s="9">
        <v>99.9</v>
      </c>
      <c r="AN28" s="9">
        <v>10.9</v>
      </c>
      <c r="AO28" s="7">
        <f t="shared" si="6"/>
        <v>0.08178438661710041</v>
      </c>
      <c r="AP28" s="7">
        <f t="shared" si="6"/>
        <v>-0.037572254335260014</v>
      </c>
      <c r="AQ28" s="7">
        <f t="shared" si="6"/>
        <v>0.07920792079207928</v>
      </c>
      <c r="AR28" s="7">
        <f t="shared" si="0"/>
        <v>0.6130820399113082</v>
      </c>
      <c r="AS28" s="7">
        <f t="shared" si="1"/>
        <v>-0.2109004739336492</v>
      </c>
      <c r="AT28" s="7">
        <f t="shared" si="2"/>
        <v>-0.232394366197183</v>
      </c>
      <c r="AU28" s="7">
        <f>AL28/B28-1</f>
        <v>0.8278894472361811</v>
      </c>
      <c r="AV28" s="7">
        <f>AM28/C28-1</f>
        <v>-0.26054774241302736</v>
      </c>
      <c r="AW28" s="7">
        <f>AN28/D28-1</f>
        <v>-0.3312883435582822</v>
      </c>
      <c r="AX28" s="8">
        <f t="shared" si="7"/>
        <v>0.03180354267310781</v>
      </c>
      <c r="AY28" s="8">
        <f t="shared" si="3"/>
        <v>0.10952380952380958</v>
      </c>
      <c r="AZ28" s="8">
        <f>((AL28+AM28+AN28)/(B28+C28+D28))-1</f>
        <v>0.10952380952380958</v>
      </c>
    </row>
    <row r="29" spans="1:52" ht="22.5" customHeight="1">
      <c r="A29" s="60" t="s">
        <v>24</v>
      </c>
      <c r="B29" s="1">
        <v>171.5</v>
      </c>
      <c r="C29" s="1">
        <v>187</v>
      </c>
      <c r="D29" s="1">
        <v>31.4</v>
      </c>
      <c r="E29" s="1">
        <v>172.7</v>
      </c>
      <c r="F29" s="1">
        <v>188.7</v>
      </c>
      <c r="G29" s="1">
        <v>31.7</v>
      </c>
      <c r="H29" s="1">
        <v>173</v>
      </c>
      <c r="I29" s="1">
        <v>188.9</v>
      </c>
      <c r="J29" s="1">
        <v>31.8</v>
      </c>
      <c r="K29" s="1">
        <v>174.1</v>
      </c>
      <c r="L29" s="1">
        <v>190.2</v>
      </c>
      <c r="M29" s="1">
        <v>32</v>
      </c>
      <c r="N29" s="1">
        <v>175.6</v>
      </c>
      <c r="O29" s="1">
        <v>191.5</v>
      </c>
      <c r="P29" s="1">
        <v>32.2</v>
      </c>
      <c r="Q29" s="1">
        <v>179.3</v>
      </c>
      <c r="R29" s="1">
        <v>190.8</v>
      </c>
      <c r="S29" s="1">
        <v>32.4</v>
      </c>
      <c r="T29" s="1">
        <v>179</v>
      </c>
      <c r="U29" s="1">
        <v>192.7</v>
      </c>
      <c r="V29" s="1">
        <v>32.6</v>
      </c>
      <c r="W29" s="1">
        <v>174.4</v>
      </c>
      <c r="X29" s="1">
        <v>193.2</v>
      </c>
      <c r="Y29" s="1">
        <v>32.7</v>
      </c>
      <c r="Z29" s="1">
        <v>174.8</v>
      </c>
      <c r="AA29" s="1">
        <v>188.3</v>
      </c>
      <c r="AB29" s="1">
        <v>32.4</v>
      </c>
      <c r="AC29" s="1">
        <v>175</v>
      </c>
      <c r="AD29" s="1">
        <v>188.7</v>
      </c>
      <c r="AE29" s="1">
        <v>32.2</v>
      </c>
      <c r="AF29" s="1">
        <v>176.1</v>
      </c>
      <c r="AG29" s="1">
        <v>190.3</v>
      </c>
      <c r="AH29" s="1">
        <v>32.3</v>
      </c>
      <c r="AI29" s="1">
        <v>177.1</v>
      </c>
      <c r="AJ29" s="1">
        <v>190.8</v>
      </c>
      <c r="AK29" s="1">
        <v>31.4</v>
      </c>
      <c r="AL29" s="1">
        <v>180.7</v>
      </c>
      <c r="AM29" s="1">
        <v>194.6</v>
      </c>
      <c r="AN29" s="1">
        <v>31.6</v>
      </c>
      <c r="AO29" s="2">
        <f t="shared" si="6"/>
        <v>0.02032749858836813</v>
      </c>
      <c r="AP29" s="2">
        <f t="shared" si="6"/>
        <v>0.01991614255765195</v>
      </c>
      <c r="AQ29" s="2">
        <f t="shared" si="6"/>
        <v>0.006369426751592355</v>
      </c>
      <c r="AR29" s="2">
        <f t="shared" si="0"/>
        <v>0.007808142777467886</v>
      </c>
      <c r="AS29" s="2">
        <f t="shared" si="1"/>
        <v>0.01991614255765195</v>
      </c>
      <c r="AT29" s="2">
        <f t="shared" si="2"/>
        <v>-0.024691358024691246</v>
      </c>
      <c r="AU29" s="2">
        <f>AL29/B29-1</f>
        <v>0.05364431486880461</v>
      </c>
      <c r="AV29" s="2">
        <f>AM29/C29-1</f>
        <v>0.04064171122994642</v>
      </c>
      <c r="AW29" s="2">
        <f>AN29/D29-1</f>
        <v>0.006369426751592355</v>
      </c>
      <c r="AX29" s="3">
        <f t="shared" si="7"/>
        <v>0.019033308289506667</v>
      </c>
      <c r="AY29" s="3">
        <f t="shared" si="3"/>
        <v>0.010931677018633401</v>
      </c>
      <c r="AZ29" s="3">
        <f>((AL29+AM29+AN29)/(B29+C29+D29))-1</f>
        <v>0.04360092331367027</v>
      </c>
    </row>
    <row r="30" spans="1:52" ht="22.5" customHeight="1">
      <c r="A30" s="61" t="s">
        <v>13</v>
      </c>
      <c r="B30" s="1">
        <v>35.2</v>
      </c>
      <c r="C30" s="1">
        <v>75.3</v>
      </c>
      <c r="D30" s="1">
        <v>13.1</v>
      </c>
      <c r="E30" s="1">
        <v>34.8</v>
      </c>
      <c r="F30" s="1">
        <v>75</v>
      </c>
      <c r="G30" s="1">
        <v>13.2</v>
      </c>
      <c r="H30" s="1">
        <v>35.6</v>
      </c>
      <c r="I30" s="1">
        <v>72</v>
      </c>
      <c r="J30" s="1">
        <v>13.3</v>
      </c>
      <c r="K30" s="1">
        <v>35.6</v>
      </c>
      <c r="L30" s="1">
        <v>72.1</v>
      </c>
      <c r="M30" s="1">
        <v>13.2</v>
      </c>
      <c r="N30" s="1">
        <v>35.7</v>
      </c>
      <c r="O30" s="1">
        <v>71.9</v>
      </c>
      <c r="P30" s="1">
        <v>13.3</v>
      </c>
      <c r="Q30" s="1">
        <v>36.2</v>
      </c>
      <c r="R30" s="1">
        <v>72.6</v>
      </c>
      <c r="S30" s="1">
        <v>12.7</v>
      </c>
      <c r="T30" s="1">
        <v>37.1</v>
      </c>
      <c r="U30" s="1">
        <v>72.9</v>
      </c>
      <c r="V30" s="1">
        <v>12.6</v>
      </c>
      <c r="W30" s="1">
        <v>37.3</v>
      </c>
      <c r="X30" s="1">
        <v>72.3</v>
      </c>
      <c r="Y30" s="1">
        <v>12.7</v>
      </c>
      <c r="Z30" s="1">
        <v>36.8</v>
      </c>
      <c r="AA30" s="1">
        <v>72.3</v>
      </c>
      <c r="AB30" s="1">
        <v>12.6</v>
      </c>
      <c r="AC30" s="1">
        <v>36.6</v>
      </c>
      <c r="AD30" s="1">
        <v>72.2</v>
      </c>
      <c r="AE30" s="1">
        <v>12.6</v>
      </c>
      <c r="AF30" s="1">
        <v>37</v>
      </c>
      <c r="AG30" s="1">
        <v>72.6</v>
      </c>
      <c r="AH30" s="1">
        <v>12.7</v>
      </c>
      <c r="AI30" s="1">
        <v>36.4</v>
      </c>
      <c r="AJ30" s="1">
        <v>71.5</v>
      </c>
      <c r="AK30" s="1">
        <v>13.1</v>
      </c>
      <c r="AL30" s="1">
        <v>36.9</v>
      </c>
      <c r="AM30" s="1">
        <v>71.6</v>
      </c>
      <c r="AN30" s="1">
        <v>13.1</v>
      </c>
      <c r="AO30" s="2">
        <f t="shared" si="6"/>
        <v>0.013736263736263687</v>
      </c>
      <c r="AP30" s="2">
        <f t="shared" si="6"/>
        <v>0.0013986013986013734</v>
      </c>
      <c r="AQ30" s="2">
        <f t="shared" si="6"/>
        <v>0</v>
      </c>
      <c r="AR30" s="2">
        <f t="shared" si="0"/>
        <v>0.01933701657458542</v>
      </c>
      <c r="AS30" s="2">
        <f t="shared" si="1"/>
        <v>-0.01377410468319562</v>
      </c>
      <c r="AT30" s="2">
        <f t="shared" si="2"/>
        <v>0.03149606299212593</v>
      </c>
      <c r="AU30" s="2">
        <f>AL30/B30-1</f>
        <v>0.048295454545454364</v>
      </c>
      <c r="AV30" s="2">
        <f>AM30/C30-1</f>
        <v>-0.049136786188579085</v>
      </c>
      <c r="AW30" s="2">
        <f>AN30/D30-1</f>
        <v>0</v>
      </c>
      <c r="AX30" s="3">
        <f t="shared" si="7"/>
        <v>0.0049586776859502635</v>
      </c>
      <c r="AY30" s="3">
        <f t="shared" si="3"/>
        <v>0.0008230452674897748</v>
      </c>
      <c r="AZ30" s="3">
        <f>((AL30+AM30+AN30)/(B30+C30+D30))-1</f>
        <v>-0.016181229773462813</v>
      </c>
    </row>
    <row r="31" spans="1:52" ht="22.5" customHeight="1">
      <c r="A31" s="62" t="s">
        <v>14</v>
      </c>
      <c r="B31" s="1">
        <v>14.6</v>
      </c>
      <c r="C31" s="1">
        <v>17.2</v>
      </c>
      <c r="D31" s="1">
        <v>4.1</v>
      </c>
      <c r="E31" s="1">
        <v>14.5</v>
      </c>
      <c r="F31" s="1">
        <v>17.2</v>
      </c>
      <c r="G31" s="1">
        <v>4.1</v>
      </c>
      <c r="H31" s="1">
        <v>14.1</v>
      </c>
      <c r="I31" s="1">
        <v>17.2</v>
      </c>
      <c r="J31" s="1">
        <v>3.8</v>
      </c>
      <c r="K31" s="1">
        <v>14.4</v>
      </c>
      <c r="L31" s="1">
        <v>17.1</v>
      </c>
      <c r="M31" s="1">
        <v>3.9</v>
      </c>
      <c r="N31" s="1">
        <v>14.3</v>
      </c>
      <c r="O31" s="1">
        <v>17.2</v>
      </c>
      <c r="P31" s="1">
        <v>3.6</v>
      </c>
      <c r="Q31" s="1">
        <v>14.2</v>
      </c>
      <c r="R31" s="1">
        <v>17.2</v>
      </c>
      <c r="S31" s="1">
        <v>3.4</v>
      </c>
      <c r="T31" s="1">
        <v>14.1</v>
      </c>
      <c r="U31" s="1">
        <v>17.6</v>
      </c>
      <c r="V31" s="1">
        <v>3.7</v>
      </c>
      <c r="W31" s="1">
        <v>14.2</v>
      </c>
      <c r="X31" s="1">
        <v>17.4</v>
      </c>
      <c r="Y31" s="1">
        <v>3.7</v>
      </c>
      <c r="Z31" s="1">
        <v>14.1</v>
      </c>
      <c r="AA31" s="1">
        <v>17.8</v>
      </c>
      <c r="AB31" s="1">
        <v>3.6</v>
      </c>
      <c r="AC31" s="1">
        <v>14.2</v>
      </c>
      <c r="AD31" s="1">
        <v>17.7</v>
      </c>
      <c r="AE31" s="1">
        <v>3.7</v>
      </c>
      <c r="AF31" s="1">
        <v>14.2</v>
      </c>
      <c r="AG31" s="1">
        <v>17.7</v>
      </c>
      <c r="AH31" s="1">
        <v>3.8</v>
      </c>
      <c r="AI31" s="1">
        <v>14.5</v>
      </c>
      <c r="AJ31" s="1">
        <v>18.2</v>
      </c>
      <c r="AK31" s="1">
        <v>3.7</v>
      </c>
      <c r="AL31" s="1">
        <v>14.4</v>
      </c>
      <c r="AM31" s="1">
        <v>18.2</v>
      </c>
      <c r="AN31" s="1">
        <v>3.7</v>
      </c>
      <c r="AO31" s="2">
        <f t="shared" si="6"/>
        <v>-0.006896551724137945</v>
      </c>
      <c r="AP31" s="2">
        <f t="shared" si="6"/>
        <v>0</v>
      </c>
      <c r="AQ31" s="2">
        <f t="shared" si="6"/>
        <v>0</v>
      </c>
      <c r="AR31" s="2">
        <f t="shared" si="0"/>
        <v>0.014084507042253502</v>
      </c>
      <c r="AS31" s="2">
        <f t="shared" si="1"/>
        <v>0.058139534883721034</v>
      </c>
      <c r="AT31" s="2">
        <f t="shared" si="2"/>
        <v>0.08823529411764719</v>
      </c>
      <c r="AU31" s="2">
        <f>AL31/B31-1</f>
        <v>-0.013698630136986245</v>
      </c>
      <c r="AV31" s="2">
        <f>AM31/C31-1</f>
        <v>0.058139534883721034</v>
      </c>
      <c r="AW31" s="2">
        <f>AN31/D31-1</f>
        <v>-0.09756097560975596</v>
      </c>
      <c r="AX31" s="3">
        <f t="shared" si="7"/>
        <v>-0.0027472527472527375</v>
      </c>
      <c r="AY31" s="3">
        <f t="shared" si="3"/>
        <v>0.04310344827586232</v>
      </c>
      <c r="AZ31" s="3">
        <f>((AL31+AM31+AN31)/(B31+C31+D31))-1</f>
        <v>0.011142061281337101</v>
      </c>
    </row>
    <row r="32" spans="1:52" ht="22.5" customHeight="1">
      <c r="A32" s="63" t="s">
        <v>25</v>
      </c>
      <c r="B32" s="12">
        <v>0.7610561100681923</v>
      </c>
      <c r="C32" s="12">
        <v>0.7867866675431353</v>
      </c>
      <c r="D32" s="12">
        <v>0.7886737072537019</v>
      </c>
      <c r="E32" s="12">
        <v>0.754</v>
      </c>
      <c r="F32" s="12">
        <v>0.793</v>
      </c>
      <c r="G32" s="12">
        <v>0.794</v>
      </c>
      <c r="H32" s="12">
        <v>0.75</v>
      </c>
      <c r="I32" s="12">
        <v>0.801</v>
      </c>
      <c r="J32" s="12">
        <v>0.806</v>
      </c>
      <c r="K32" s="12">
        <v>0.736</v>
      </c>
      <c r="L32" s="12">
        <v>0.794</v>
      </c>
      <c r="M32" s="12">
        <v>0.802</v>
      </c>
      <c r="N32" s="12">
        <v>0.748</v>
      </c>
      <c r="O32" s="12">
        <v>0.806</v>
      </c>
      <c r="P32" s="12">
        <v>0.8</v>
      </c>
      <c r="Q32" s="12">
        <v>0.748</v>
      </c>
      <c r="R32" s="12">
        <v>0.796</v>
      </c>
      <c r="S32" s="12">
        <v>0.781</v>
      </c>
      <c r="T32" s="12">
        <v>0.757</v>
      </c>
      <c r="U32" s="12">
        <v>0.8</v>
      </c>
      <c r="V32" s="12">
        <v>0.787</v>
      </c>
      <c r="W32" s="12">
        <v>0.773</v>
      </c>
      <c r="X32" s="12">
        <v>0.804</v>
      </c>
      <c r="Y32" s="12">
        <v>0.787</v>
      </c>
      <c r="Z32" s="12">
        <v>0.793</v>
      </c>
      <c r="AA32" s="12">
        <v>0.795</v>
      </c>
      <c r="AB32" s="12">
        <v>0.799</v>
      </c>
      <c r="AC32" s="12">
        <v>0.79</v>
      </c>
      <c r="AD32" s="12">
        <v>0.796</v>
      </c>
      <c r="AE32" s="12">
        <v>0.785</v>
      </c>
      <c r="AF32" s="12">
        <v>0.803</v>
      </c>
      <c r="AG32" s="12">
        <v>0.804</v>
      </c>
      <c r="AH32" s="12">
        <v>0.798</v>
      </c>
      <c r="AI32" s="12">
        <v>0.77</v>
      </c>
      <c r="AJ32" s="12">
        <v>0.814</v>
      </c>
      <c r="AK32" s="12">
        <v>0.778</v>
      </c>
      <c r="AL32" s="12">
        <v>0.738</v>
      </c>
      <c r="AM32" s="12">
        <v>0.789</v>
      </c>
      <c r="AN32" s="12">
        <v>0.778</v>
      </c>
      <c r="AO32" s="5">
        <f t="shared" si="6"/>
        <v>-0.04155844155844157</v>
      </c>
      <c r="AP32" s="5">
        <f t="shared" si="6"/>
        <v>-0.03071253071253055</v>
      </c>
      <c r="AQ32" s="5">
        <f t="shared" si="6"/>
        <v>0</v>
      </c>
      <c r="AR32" s="5">
        <f t="shared" si="0"/>
        <v>-0.013368983957219305</v>
      </c>
      <c r="AS32" s="5">
        <f t="shared" si="1"/>
        <v>-0.008793969849246186</v>
      </c>
      <c r="AT32" s="5">
        <f t="shared" si="2"/>
        <v>-0.003841229193341844</v>
      </c>
      <c r="AU32" s="5">
        <f>AL32/B32-1</f>
        <v>-0.03029488859385998</v>
      </c>
      <c r="AV32" s="5">
        <f>AM32/C32-1</f>
        <v>0.002813129083359067</v>
      </c>
      <c r="AW32" s="5">
        <f>AN32/D32-1</f>
        <v>-0.013533742985891495</v>
      </c>
      <c r="AX32" s="6">
        <v>-0.034134007585335024</v>
      </c>
      <c r="AY32" s="6">
        <v>-0.011642949547218673</v>
      </c>
      <c r="AZ32" s="6">
        <v>-0.015463917525773252</v>
      </c>
    </row>
    <row r="33" spans="1:52" ht="22.5" customHeight="1">
      <c r="A33" s="60" t="s">
        <v>26</v>
      </c>
      <c r="B33" s="15">
        <v>0.13196930429782464</v>
      </c>
      <c r="C33" s="15">
        <v>0.21677969295981686</v>
      </c>
      <c r="D33" s="15">
        <v>0.15627187220055377</v>
      </c>
      <c r="E33" s="15">
        <v>0.145</v>
      </c>
      <c r="F33" s="15">
        <v>0.217</v>
      </c>
      <c r="G33" s="15">
        <v>0.158</v>
      </c>
      <c r="H33" s="15">
        <v>0.147</v>
      </c>
      <c r="I33" s="15">
        <v>0.217</v>
      </c>
      <c r="J33" s="15">
        <v>0.156</v>
      </c>
      <c r="K33" s="15">
        <v>0.138</v>
      </c>
      <c r="L33" s="15">
        <v>0.227</v>
      </c>
      <c r="M33" s="15">
        <v>0.161</v>
      </c>
      <c r="N33" s="15">
        <v>0.146</v>
      </c>
      <c r="O33" s="15">
        <v>0.228</v>
      </c>
      <c r="P33" s="15">
        <v>0.166</v>
      </c>
      <c r="Q33" s="15">
        <v>0.161</v>
      </c>
      <c r="R33" s="15">
        <v>0.227</v>
      </c>
      <c r="S33" s="15">
        <v>0.191</v>
      </c>
      <c r="T33" s="15">
        <v>0.167</v>
      </c>
      <c r="U33" s="15">
        <v>0.227</v>
      </c>
      <c r="V33" s="15">
        <v>0.175</v>
      </c>
      <c r="W33" s="15">
        <v>0.17</v>
      </c>
      <c r="X33" s="15">
        <v>0.225</v>
      </c>
      <c r="Y33" s="15">
        <v>0.179</v>
      </c>
      <c r="Z33" s="15">
        <v>0.156</v>
      </c>
      <c r="AA33" s="15">
        <v>0.223</v>
      </c>
      <c r="AB33" s="15">
        <v>0.161</v>
      </c>
      <c r="AC33" s="15">
        <v>0.156</v>
      </c>
      <c r="AD33" s="15">
        <v>0.22</v>
      </c>
      <c r="AE33" s="15">
        <v>0.159</v>
      </c>
      <c r="AF33" s="15">
        <v>0.145</v>
      </c>
      <c r="AG33" s="15">
        <v>0.227</v>
      </c>
      <c r="AH33" s="15">
        <v>0.145</v>
      </c>
      <c r="AI33" s="15">
        <v>0.145</v>
      </c>
      <c r="AJ33" s="15">
        <v>0.211</v>
      </c>
      <c r="AK33" s="15">
        <v>0.157</v>
      </c>
      <c r="AL33" s="15">
        <v>0.148</v>
      </c>
      <c r="AM33" s="15">
        <v>0.203</v>
      </c>
      <c r="AN33" s="15">
        <v>0.159</v>
      </c>
      <c r="AO33" s="2">
        <f t="shared" si="6"/>
        <v>0.020689655172413834</v>
      </c>
      <c r="AP33" s="2">
        <f t="shared" si="6"/>
        <v>-0.03791469194312791</v>
      </c>
      <c r="AQ33" s="2">
        <f t="shared" si="6"/>
        <v>0.01273885350318471</v>
      </c>
      <c r="AR33" s="2">
        <f t="shared" si="0"/>
        <v>-0.08074534161490687</v>
      </c>
      <c r="AS33" s="2">
        <f t="shared" si="1"/>
        <v>-0.10572687224669597</v>
      </c>
      <c r="AT33" s="2">
        <f t="shared" si="2"/>
        <v>-0.16753926701570676</v>
      </c>
      <c r="AU33" s="2">
        <f>AL33/B33-1</f>
        <v>0.12147291210990807</v>
      </c>
      <c r="AV33" s="2">
        <f>AM33/C33-1</f>
        <v>-0.06356542336449889</v>
      </c>
      <c r="AW33" s="2">
        <f>AN33/D33-1</f>
        <v>0.017457574168850076</v>
      </c>
      <c r="AX33" s="3">
        <v>-0.01666666666666672</v>
      </c>
      <c r="AY33" s="3">
        <v>-0.09693877551020413</v>
      </c>
      <c r="AZ33" s="3">
        <v>-0.01666666666666672</v>
      </c>
    </row>
    <row r="34" spans="1:52" ht="22.5" customHeight="1">
      <c r="A34" s="64" t="s">
        <v>27</v>
      </c>
      <c r="B34" s="29"/>
      <c r="C34" s="29"/>
      <c r="D34" s="29"/>
      <c r="E34" s="29"/>
      <c r="F34" s="29"/>
      <c r="G34" s="29"/>
      <c r="H34" s="15">
        <v>0.167</v>
      </c>
      <c r="I34" s="15">
        <v>0.184</v>
      </c>
      <c r="J34" s="15">
        <v>0.183</v>
      </c>
      <c r="K34" s="29"/>
      <c r="L34" s="29"/>
      <c r="M34" s="29"/>
      <c r="N34" s="29"/>
      <c r="O34" s="29"/>
      <c r="P34" s="29"/>
      <c r="Q34" s="15">
        <v>0.163</v>
      </c>
      <c r="R34" s="15">
        <v>0.179</v>
      </c>
      <c r="S34" s="15">
        <v>0.181</v>
      </c>
      <c r="T34" s="29"/>
      <c r="U34" s="29"/>
      <c r="V34" s="29"/>
      <c r="W34" s="29"/>
      <c r="X34" s="29"/>
      <c r="Y34" s="29"/>
      <c r="Z34" s="15">
        <v>0.165</v>
      </c>
      <c r="AA34" s="15">
        <v>0.176</v>
      </c>
      <c r="AB34" s="15">
        <v>0.178</v>
      </c>
      <c r="AC34" s="29"/>
      <c r="AD34" s="29"/>
      <c r="AE34" s="29"/>
      <c r="AF34" s="29"/>
      <c r="AG34" s="29"/>
      <c r="AH34" s="29"/>
      <c r="AI34" s="15">
        <v>0.161</v>
      </c>
      <c r="AJ34" s="15">
        <v>0.175</v>
      </c>
      <c r="AK34" s="15">
        <v>0.177</v>
      </c>
      <c r="AL34" s="29"/>
      <c r="AM34" s="29"/>
      <c r="AN34" s="29"/>
      <c r="AO34" s="13"/>
      <c r="AP34" s="13"/>
      <c r="AQ34" s="13"/>
      <c r="AR34" s="13"/>
      <c r="AS34" s="13"/>
      <c r="AT34" s="13"/>
      <c r="AU34" s="13"/>
      <c r="AV34" s="13"/>
      <c r="AW34" s="13"/>
      <c r="AX34" s="17"/>
      <c r="AY34" s="17"/>
      <c r="AZ34" s="17"/>
    </row>
    <row r="35" spans="1:52" ht="22.5" customHeight="1">
      <c r="A35" s="16" t="s">
        <v>21</v>
      </c>
      <c r="B35" s="29"/>
      <c r="C35" s="29"/>
      <c r="D35" s="29"/>
      <c r="E35" s="29"/>
      <c r="F35" s="29"/>
      <c r="G35" s="29"/>
      <c r="H35" s="15">
        <v>0.156</v>
      </c>
      <c r="I35" s="15">
        <v>0.173</v>
      </c>
      <c r="J35" s="15">
        <v>0.171</v>
      </c>
      <c r="K35" s="29"/>
      <c r="L35" s="29"/>
      <c r="M35" s="29"/>
      <c r="N35" s="29"/>
      <c r="O35" s="29"/>
      <c r="P35" s="29"/>
      <c r="Q35" s="15">
        <v>0.151</v>
      </c>
      <c r="R35" s="15">
        <v>0.168</v>
      </c>
      <c r="S35" s="15">
        <v>0.17</v>
      </c>
      <c r="T35" s="29"/>
      <c r="U35" s="29"/>
      <c r="V35" s="29"/>
      <c r="W35" s="29"/>
      <c r="X35" s="29"/>
      <c r="Y35" s="29"/>
      <c r="Z35" s="15">
        <v>0.154</v>
      </c>
      <c r="AA35" s="15">
        <v>0.165</v>
      </c>
      <c r="AB35" s="15">
        <v>0.166</v>
      </c>
      <c r="AC35" s="29"/>
      <c r="AD35" s="29"/>
      <c r="AE35" s="29"/>
      <c r="AF35" s="29"/>
      <c r="AG35" s="29"/>
      <c r="AH35" s="29"/>
      <c r="AI35" s="15">
        <v>0.15</v>
      </c>
      <c r="AJ35" s="15">
        <v>0.163</v>
      </c>
      <c r="AK35" s="15">
        <v>0.166</v>
      </c>
      <c r="AL35" s="29"/>
      <c r="AM35" s="29"/>
      <c r="AN35" s="29"/>
      <c r="AO35" s="13"/>
      <c r="AP35" s="13"/>
      <c r="AQ35" s="13"/>
      <c r="AR35" s="13"/>
      <c r="AS35" s="13"/>
      <c r="AT35" s="13"/>
      <c r="AU35" s="13"/>
      <c r="AV35" s="13"/>
      <c r="AW35" s="13"/>
      <c r="AX35" s="17"/>
      <c r="AY35" s="17"/>
      <c r="AZ35" s="17"/>
    </row>
    <row r="36" spans="1:52" ht="22.5" customHeight="1">
      <c r="A36" s="16" t="s">
        <v>28</v>
      </c>
      <c r="B36" s="29"/>
      <c r="C36" s="29"/>
      <c r="D36" s="29"/>
      <c r="E36" s="29"/>
      <c r="F36" s="29"/>
      <c r="G36" s="29"/>
      <c r="H36" s="15">
        <v>0.136</v>
      </c>
      <c r="I36" s="15">
        <v>0.156</v>
      </c>
      <c r="J36" s="22">
        <v>0.155</v>
      </c>
      <c r="K36" s="29"/>
      <c r="L36" s="29"/>
      <c r="M36" s="29"/>
      <c r="N36" s="29"/>
      <c r="O36" s="29"/>
      <c r="P36" s="29"/>
      <c r="Q36" s="15">
        <v>0.131</v>
      </c>
      <c r="R36" s="15">
        <v>0.151</v>
      </c>
      <c r="S36" s="15">
        <v>0.154</v>
      </c>
      <c r="T36" s="29"/>
      <c r="U36" s="29"/>
      <c r="V36" s="29"/>
      <c r="W36" s="29"/>
      <c r="X36" s="29"/>
      <c r="Y36" s="29"/>
      <c r="Z36" s="15">
        <v>0.134</v>
      </c>
      <c r="AA36" s="15">
        <v>0.148</v>
      </c>
      <c r="AB36" s="15">
        <v>0.151</v>
      </c>
      <c r="AC36" s="29"/>
      <c r="AD36" s="29"/>
      <c r="AE36" s="29"/>
      <c r="AF36" s="29"/>
      <c r="AG36" s="29"/>
      <c r="AH36" s="29"/>
      <c r="AI36" s="22">
        <v>0.131</v>
      </c>
      <c r="AJ36" s="22">
        <v>0.147</v>
      </c>
      <c r="AK36" s="22">
        <v>0.15</v>
      </c>
      <c r="AL36" s="29"/>
      <c r="AM36" s="29"/>
      <c r="AN36" s="29"/>
      <c r="AO36" s="13"/>
      <c r="AP36" s="13"/>
      <c r="AQ36" s="13"/>
      <c r="AR36" s="13"/>
      <c r="AS36" s="13"/>
      <c r="AT36" s="13"/>
      <c r="AU36" s="47"/>
      <c r="AV36" s="13"/>
      <c r="AW36" s="13"/>
      <c r="AX36" s="17"/>
      <c r="AY36" s="17"/>
      <c r="AZ36" s="17"/>
    </row>
    <row r="37" spans="1:52" ht="12" customHeight="1">
      <c r="A37" s="48"/>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1"/>
      <c r="AC37" s="30"/>
      <c r="AD37" s="30"/>
      <c r="AE37" s="30"/>
      <c r="AF37" s="30"/>
      <c r="AG37" s="30"/>
      <c r="AH37" s="30"/>
      <c r="AI37" s="66"/>
      <c r="AJ37" s="66"/>
      <c r="AK37" s="67"/>
      <c r="AL37" s="40"/>
      <c r="AM37" s="40"/>
      <c r="AN37" s="40"/>
      <c r="AO37" s="13"/>
      <c r="AP37" s="13"/>
      <c r="AQ37" s="13"/>
      <c r="AR37" s="13"/>
      <c r="AS37" s="13"/>
      <c r="AT37" s="13"/>
      <c r="AU37" s="13"/>
      <c r="AV37" s="13"/>
      <c r="AW37" s="13"/>
      <c r="AX37" s="17"/>
      <c r="AY37" s="17"/>
      <c r="AZ37" s="17"/>
    </row>
    <row r="38" spans="1:52" ht="22.5" customHeight="1">
      <c r="A38" s="16" t="s">
        <v>32</v>
      </c>
      <c r="B38" s="40"/>
      <c r="C38" s="40"/>
      <c r="D38" s="40"/>
      <c r="E38" s="40"/>
      <c r="F38" s="40"/>
      <c r="G38" s="40"/>
      <c r="H38" s="42"/>
      <c r="I38" s="40"/>
      <c r="J38" s="43"/>
      <c r="K38" s="40"/>
      <c r="L38" s="40"/>
      <c r="M38" s="40"/>
      <c r="N38" s="40"/>
      <c r="O38" s="40"/>
      <c r="P38" s="40"/>
      <c r="Q38" s="24"/>
      <c r="R38" s="25"/>
      <c r="S38" s="26"/>
      <c r="T38" s="24"/>
      <c r="U38" s="25"/>
      <c r="V38" s="25"/>
      <c r="W38" s="25"/>
      <c r="X38" s="25"/>
      <c r="Y38" s="26"/>
      <c r="Z38" s="42"/>
      <c r="AA38" s="65"/>
      <c r="AB38" s="23"/>
      <c r="AC38" s="24"/>
      <c r="AD38" s="25"/>
      <c r="AE38" s="25"/>
      <c r="AF38" s="25"/>
      <c r="AG38" s="25"/>
      <c r="AH38" s="26"/>
      <c r="AI38" s="42"/>
      <c r="AJ38" s="65"/>
      <c r="AK38" s="23"/>
      <c r="AL38" s="40"/>
      <c r="AM38" s="40"/>
      <c r="AN38" s="40"/>
      <c r="AO38" s="13"/>
      <c r="AP38" s="13"/>
      <c r="AQ38" s="47"/>
      <c r="AR38" s="47"/>
      <c r="AS38" s="47"/>
      <c r="AT38" s="47"/>
      <c r="AU38" s="13"/>
      <c r="AV38" s="13"/>
      <c r="AW38" s="13"/>
      <c r="AX38" s="17"/>
      <c r="AY38" s="17"/>
      <c r="AZ38" s="17"/>
    </row>
    <row r="39" spans="1:52" ht="22.5" customHeight="1">
      <c r="A39" s="16" t="s">
        <v>33</v>
      </c>
      <c r="B39" s="21"/>
      <c r="C39" s="21"/>
      <c r="D39" s="21"/>
      <c r="E39" s="21"/>
      <c r="F39" s="21"/>
      <c r="G39" s="21"/>
      <c r="H39" s="20">
        <v>19</v>
      </c>
      <c r="I39" s="20">
        <v>31</v>
      </c>
      <c r="J39" s="20">
        <v>8</v>
      </c>
      <c r="K39" s="21"/>
      <c r="L39" s="21"/>
      <c r="M39" s="21"/>
      <c r="N39" s="21"/>
      <c r="O39" s="21"/>
      <c r="P39" s="21"/>
      <c r="Q39" s="20">
        <v>20</v>
      </c>
      <c r="R39" s="20">
        <v>31</v>
      </c>
      <c r="S39" s="20">
        <v>8</v>
      </c>
      <c r="T39" s="44"/>
      <c r="U39" s="21"/>
      <c r="V39" s="21"/>
      <c r="W39" s="21"/>
      <c r="X39" s="21"/>
      <c r="Y39" s="45"/>
      <c r="Z39" s="20">
        <v>20</v>
      </c>
      <c r="AA39" s="20">
        <v>31</v>
      </c>
      <c r="AB39" s="20">
        <v>8</v>
      </c>
      <c r="AC39" s="44"/>
      <c r="AD39" s="21"/>
      <c r="AE39" s="21"/>
      <c r="AF39" s="21"/>
      <c r="AG39" s="21"/>
      <c r="AH39" s="45"/>
      <c r="AI39" s="68">
        <v>20</v>
      </c>
      <c r="AJ39" s="68">
        <v>32</v>
      </c>
      <c r="AK39" s="68">
        <v>8</v>
      </c>
      <c r="AL39" s="21"/>
      <c r="AM39" s="21"/>
      <c r="AN39" s="21"/>
      <c r="AO39" s="13"/>
      <c r="AP39" s="13"/>
      <c r="AQ39" s="46"/>
      <c r="AR39" s="46"/>
      <c r="AS39" s="46"/>
      <c r="AT39" s="46"/>
      <c r="AU39" s="13"/>
      <c r="AV39" s="13"/>
      <c r="AW39" s="13"/>
      <c r="AX39" s="17"/>
      <c r="AY39" s="17"/>
      <c r="AZ39" s="17"/>
    </row>
    <row r="40" spans="1:52" ht="22.5" customHeight="1">
      <c r="A40" s="16" t="s">
        <v>34</v>
      </c>
      <c r="B40" s="27"/>
      <c r="C40" s="28"/>
      <c r="D40" s="28"/>
      <c r="E40" s="28"/>
      <c r="F40" s="28"/>
      <c r="G40" s="28"/>
      <c r="H40" s="18">
        <v>0.452</v>
      </c>
      <c r="I40" s="18">
        <v>0.467</v>
      </c>
      <c r="J40" s="18">
        <v>0.081</v>
      </c>
      <c r="K40" s="27"/>
      <c r="L40" s="28"/>
      <c r="M40" s="28"/>
      <c r="N40" s="28"/>
      <c r="O40" s="28"/>
      <c r="P40" s="28"/>
      <c r="Q40" s="18">
        <v>0.456</v>
      </c>
      <c r="R40" s="18">
        <v>0.463</v>
      </c>
      <c r="S40" s="18">
        <v>0.081</v>
      </c>
      <c r="T40" s="27"/>
      <c r="U40" s="28"/>
      <c r="V40" s="28"/>
      <c r="W40" s="28"/>
      <c r="X40" s="28"/>
      <c r="Y40" s="43"/>
      <c r="Z40" s="18">
        <v>0.4496463253806498</v>
      </c>
      <c r="AA40" s="18">
        <v>0.46996762978060186</v>
      </c>
      <c r="AB40" s="18">
        <v>0.08035607241337969</v>
      </c>
      <c r="AC40" s="27"/>
      <c r="AD40" s="28"/>
      <c r="AE40" s="28"/>
      <c r="AF40" s="28"/>
      <c r="AG40" s="28"/>
      <c r="AH40" s="43"/>
      <c r="AI40" s="18">
        <v>0.462</v>
      </c>
      <c r="AJ40" s="18">
        <v>0.459</v>
      </c>
      <c r="AK40" s="18">
        <v>0.079</v>
      </c>
      <c r="AL40" s="40"/>
      <c r="AM40" s="40"/>
      <c r="AN40" s="40"/>
      <c r="AO40" s="13"/>
      <c r="AP40" s="46"/>
      <c r="AQ40" s="46"/>
      <c r="AR40" s="46"/>
      <c r="AS40" s="46"/>
      <c r="AT40" s="46"/>
      <c r="AU40" s="46"/>
      <c r="AV40" s="46"/>
      <c r="AW40" s="46"/>
      <c r="AX40" s="17"/>
      <c r="AY40" s="17"/>
      <c r="AZ40" s="17"/>
    </row>
    <row r="41" spans="1:59" ht="15.75">
      <c r="A41" s="34"/>
      <c r="B41" s="35"/>
      <c r="D41" s="35"/>
      <c r="K41" s="41"/>
      <c r="L41" s="41"/>
      <c r="M41" s="41"/>
      <c r="N41" s="41"/>
      <c r="O41" s="41"/>
      <c r="P41" s="41"/>
      <c r="Q41"/>
      <c r="R41"/>
      <c r="S41"/>
      <c r="T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row>
    <row r="42" spans="1:47" ht="32.25" customHeight="1">
      <c r="A42" s="78" t="s">
        <v>40</v>
      </c>
      <c r="B42" s="78"/>
      <c r="C42" s="78"/>
      <c r="D42" s="78"/>
      <c r="E42" s="78"/>
      <c r="F42" s="78"/>
      <c r="G42" s="78"/>
      <c r="H42" s="78"/>
      <c r="I42" s="78"/>
      <c r="J42" s="78"/>
      <c r="K42" s="78"/>
      <c r="Z42"/>
      <c r="AA42"/>
      <c r="AB42"/>
      <c r="AC42"/>
      <c r="AD42"/>
      <c r="AE42"/>
      <c r="AF42"/>
      <c r="AG42"/>
      <c r="AH42"/>
      <c r="AI42"/>
      <c r="AJ42"/>
      <c r="AK42"/>
      <c r="AL42"/>
      <c r="AM42"/>
      <c r="AN42"/>
      <c r="AO42"/>
      <c r="AP42"/>
      <c r="AQ42"/>
      <c r="AR42"/>
      <c r="AS42"/>
      <c r="AT42"/>
      <c r="AU42"/>
    </row>
    <row r="43" ht="15.75">
      <c r="A43" s="36" t="s">
        <v>45</v>
      </c>
    </row>
    <row r="44" ht="18.75">
      <c r="A44" s="36" t="s">
        <v>42</v>
      </c>
    </row>
    <row r="45" ht="18.75">
      <c r="A45" s="36" t="s">
        <v>43</v>
      </c>
    </row>
    <row r="46" ht="15.75">
      <c r="A46" s="36" t="s">
        <v>55</v>
      </c>
    </row>
    <row r="47" ht="18.75">
      <c r="A47" s="37" t="s">
        <v>56</v>
      </c>
    </row>
    <row r="48" ht="15.75">
      <c r="A48" s="38" t="s">
        <v>57</v>
      </c>
    </row>
    <row r="49" ht="15.75">
      <c r="A49" s="38" t="s">
        <v>58</v>
      </c>
    </row>
    <row r="50" ht="15.75">
      <c r="A50" s="36" t="s">
        <v>59</v>
      </c>
    </row>
    <row r="51" ht="15.75">
      <c r="A51" s="38" t="s">
        <v>60</v>
      </c>
    </row>
  </sheetData>
  <sheetProtection/>
  <mergeCells count="21">
    <mergeCell ref="A1:AZ2"/>
    <mergeCell ref="H4:J4"/>
    <mergeCell ref="E4:G4"/>
    <mergeCell ref="AL4:AN4"/>
    <mergeCell ref="B3:S3"/>
    <mergeCell ref="T3:AZ3"/>
    <mergeCell ref="Z4:AB4"/>
    <mergeCell ref="AC4:AE4"/>
    <mergeCell ref="A42:K42"/>
    <mergeCell ref="AU4:AW4"/>
    <mergeCell ref="AO4:AQ4"/>
    <mergeCell ref="N4:P4"/>
    <mergeCell ref="W4:Y4"/>
    <mergeCell ref="K4:M4"/>
    <mergeCell ref="AX5:AZ5"/>
    <mergeCell ref="AR4:AT4"/>
    <mergeCell ref="T4:V4"/>
    <mergeCell ref="Q4:S4"/>
    <mergeCell ref="B4:D4"/>
    <mergeCell ref="AI4:AK4"/>
    <mergeCell ref="AF4:AH4"/>
  </mergeCells>
  <printOptions/>
  <pageMargins left="0.7" right="0.7" top="0.75" bottom="0.75" header="0.3" footer="0.3"/>
  <pageSetup fitToHeight="1" fitToWidth="1" horizontalDpi="600" verticalDpi="600" orientation="landscape" paperSize="9" scale="35" r:id="rId1"/>
  <headerFooter>
    <oddHeader>&amp;L&amp;"Calibri"&amp;10&amp;K0078D7CBUAE Classification: Restricted&amp;1#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Sujil M.Antony</dc:creator>
  <cp:keywords/>
  <dc:description/>
  <cp:lastModifiedBy>Sujil M.Antony</cp:lastModifiedBy>
  <cp:lastPrinted>2019-05-29T08:01:56Z</cp:lastPrinted>
  <dcterms:created xsi:type="dcterms:W3CDTF">2016-06-22T11:02:49Z</dcterms:created>
  <dcterms:modified xsi:type="dcterms:W3CDTF">2022-08-24T12:12:10Z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d9e9404-3739-4dbf-9fa8-b6ae9df09a7a_Enabled">
    <vt:lpwstr>true</vt:lpwstr>
  </property>
  <property fmtid="{D5CDD505-2E9C-101B-9397-08002B2CF9AE}" pid="3" name="MSIP_Label_1d9e9404-3739-4dbf-9fa8-b6ae9df09a7a_SetDate">
    <vt:lpwstr>2022-08-24T12:11:54Z</vt:lpwstr>
  </property>
  <property fmtid="{D5CDD505-2E9C-101B-9397-08002B2CF9AE}" pid="4" name="MSIP_Label_1d9e9404-3739-4dbf-9fa8-b6ae9df09a7a_Method">
    <vt:lpwstr>Standard</vt:lpwstr>
  </property>
  <property fmtid="{D5CDD505-2E9C-101B-9397-08002B2CF9AE}" pid="5" name="MSIP_Label_1d9e9404-3739-4dbf-9fa8-b6ae9df09a7a_Name">
    <vt:lpwstr>Personal</vt:lpwstr>
  </property>
  <property fmtid="{D5CDD505-2E9C-101B-9397-08002B2CF9AE}" pid="6" name="MSIP_Label_1d9e9404-3739-4dbf-9fa8-b6ae9df09a7a_SiteId">
    <vt:lpwstr>fba6ee03-9647-4c58-86a3-db85ac6de45e</vt:lpwstr>
  </property>
  <property fmtid="{D5CDD505-2E9C-101B-9397-08002B2CF9AE}" pid="7" name="MSIP_Label_1d9e9404-3739-4dbf-9fa8-b6ae9df09a7a_ActionId">
    <vt:lpwstr>310074a5-e970-4f97-a31e-a46d8eea7c28</vt:lpwstr>
  </property>
  <property fmtid="{D5CDD505-2E9C-101B-9397-08002B2CF9AE}" pid="8" name="MSIP_Label_1d9e9404-3739-4dbf-9fa8-b6ae9df09a7a_ContentBits">
    <vt:lpwstr>1</vt:lpwstr>
  </property>
</Properties>
</file>