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835" activeTab="0"/>
  </bookViews>
  <sheets>
    <sheet name="UAE BI-Natnl &amp; Fgn Banks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<sst xmlns="http://schemas.openxmlformats.org/spreadsheetml/2006/main" count="95" uniqueCount="60">
  <si>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(End of month, figures in billions of Dirhams unless otherwise indicated)</t>
  </si>
  <si>
    <t>Dec</t>
  </si>
  <si>
    <t>% 
Month -on-Month</t>
  </si>
  <si>
    <t xml:space="preserve">% 
Year -on- Year </t>
  </si>
  <si>
    <t>NB</t>
  </si>
  <si>
    <t>FB</t>
  </si>
  <si>
    <t xml:space="preserve">Government </t>
  </si>
  <si>
    <t>Public Sector (GREs)</t>
  </si>
  <si>
    <t xml:space="preserve">Private Sector </t>
  </si>
  <si>
    <t>Non-Banking Financial Institutions</t>
  </si>
  <si>
    <t>of which: Loans &amp; Advances to Non-Residents in AED</t>
  </si>
  <si>
    <t>Debt securities</t>
  </si>
  <si>
    <t xml:space="preserve">Equities </t>
  </si>
  <si>
    <t>Held to maturity securities</t>
  </si>
  <si>
    <t xml:space="preserve">Other Investments </t>
  </si>
  <si>
    <t>4.Bank Deposits</t>
  </si>
  <si>
    <t xml:space="preserve">   Resident Deposits</t>
  </si>
  <si>
    <t>Government Sector</t>
  </si>
  <si>
    <t>GREs (Govt. ownership of more than 50%)</t>
  </si>
  <si>
    <t xml:space="preserve">   Non-Resident Deposits</t>
  </si>
  <si>
    <t xml:space="preserve">Specific provisions &amp; Interest in Suspense 
</t>
  </si>
  <si>
    <t>General provisions</t>
  </si>
  <si>
    <t>All Banks</t>
  </si>
  <si>
    <t xml:space="preserve">1.Gross  Bank Assets </t>
  </si>
  <si>
    <t xml:space="preserve">2.Gross Credit </t>
  </si>
  <si>
    <t xml:space="preserve">Domestic  Credit </t>
  </si>
  <si>
    <r>
      <t xml:space="preserve"> Business &amp; Industrial Sector Credit </t>
    </r>
    <r>
      <rPr>
        <vertAlign val="superscript"/>
        <sz val="11"/>
        <rFont val="Times New Roman"/>
        <family val="1"/>
      </rPr>
      <t>1</t>
    </r>
  </si>
  <si>
    <t xml:space="preserve"> Individual </t>
  </si>
  <si>
    <r>
      <t xml:space="preserve">Foreign Credit </t>
    </r>
    <r>
      <rPr>
        <b/>
        <vertAlign val="superscript"/>
        <sz val="11"/>
        <rFont val="Times New Roman"/>
        <family val="1"/>
      </rPr>
      <t>2</t>
    </r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</si>
  <si>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 xml:space="preserve"> Includes lending to (Resident): Trade Bills Discounted and Insurance Companies  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</si>
  <si>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Includes lending to (Non Resident): Loans to Non Banking Financial Institutions, Trade Bills Discounted and Loans &amp; Advances (Government &amp; Public Sector, Private Sector (corporate and Individuals ) in Local and Foreign Currency</t>
    </r>
  </si>
  <si>
    <r>
      <t>of which: Tier</t>
    </r>
    <r>
      <rPr>
        <b/>
        <i/>
        <vertAlign val="superscript"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1</t>
    </r>
    <r>
      <rPr>
        <b/>
        <i/>
        <sz val="11"/>
        <rFont val="Times New Roman"/>
        <family val="1"/>
      </rPr>
      <t xml:space="preserve"> Ratio</t>
    </r>
  </si>
  <si>
    <t xml:space="preserve">Common Equity Tier 1(CET 1 ) Capital Ratio </t>
  </si>
  <si>
    <t>Feb</t>
  </si>
  <si>
    <t>Mar</t>
  </si>
  <si>
    <t>Jan</t>
  </si>
  <si>
    <t>Apr</t>
  </si>
  <si>
    <t>** Preliminary data, subject to revision</t>
  </si>
  <si>
    <r>
      <rPr>
        <b/>
        <vertAlign val="superscript"/>
        <sz val="10"/>
        <rFont val="Calibri"/>
        <family val="2"/>
      </rPr>
      <t xml:space="preserve">*** </t>
    </r>
    <r>
      <rPr>
        <sz val="10"/>
        <rFont val="Calibri"/>
        <family val="2"/>
      </rPr>
      <t>Total Liabilities = Balance Sheet Total Assets - (Capital &amp; Reserves + All Provisions except Staff Benefit Provisions + Refinancing + Subordinated Borrowing/Deposits)</t>
    </r>
  </si>
  <si>
    <t>May</t>
  </si>
  <si>
    <t>Jun</t>
  </si>
  <si>
    <t>Jul</t>
  </si>
  <si>
    <t>Aug</t>
  </si>
  <si>
    <t>Sep</t>
  </si>
  <si>
    <t xml:space="preserve"> UAE Banking Indicators - National Banks (NB) &amp; Foreign Banks (FB) *</t>
  </si>
  <si>
    <t>Oct</t>
  </si>
  <si>
    <t>Nov</t>
  </si>
  <si>
    <t>* Data consists of 22 National Banks &amp; 37 Foreign Banks</t>
  </si>
  <si>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Excludes Bank's Deposit with Central Bank in the forms of Certificate of Deposits &amp; Monetary Bills.</t>
    </r>
  </si>
  <si>
    <r>
      <rPr>
        <vertAlign val="superscript"/>
        <sz val="10"/>
        <rFont val="Calibri"/>
        <family val="2"/>
      </rPr>
      <t>4</t>
    </r>
    <r>
      <rPr>
        <sz val="10"/>
        <rFont val="Calibri"/>
        <family val="2"/>
      </rPr>
      <t xml:space="preserve"> Excluding  subordinated borrowings/deposits but including current year profit.</t>
    </r>
  </si>
  <si>
    <r>
      <rPr>
        <vertAlign val="superscript"/>
        <sz val="10"/>
        <rFont val="Calibri"/>
        <family val="2"/>
      </rPr>
      <t>5</t>
    </r>
    <r>
      <rPr>
        <sz val="10"/>
        <rFont val="Calibri"/>
        <family val="2"/>
      </rPr>
      <t xml:space="preserve"> The Ratio of the Total Advances  (Net Lending + Net Financial Guarantees &amp; Stand -by LC + Interbank Placements more than 3 months) to the sum of ( Net Free Capital Funds + Total Other Stable Resources)</t>
    </r>
  </si>
  <si>
    <r>
      <rPr>
        <vertAlign val="superscript"/>
        <sz val="10"/>
        <rFont val="Calibri"/>
        <family val="2"/>
      </rPr>
      <t>6</t>
    </r>
    <r>
      <rPr>
        <sz val="10"/>
        <rFont val="Calibri"/>
        <family val="2"/>
      </rPr>
      <t xml:space="preserve"> ELAR = The Ratio of Total Banks' Eligible Liquid Assets (Consist of Cash in Hand,Liquid Assets at the Central Bank and Eligible Bonds/Sukuks as prescribed by regulation 33/2015 &amp; Basel Principles but excludes interbank positions) to Total Liabilities</t>
    </r>
    <r>
      <rPr>
        <vertAlign val="superscript"/>
        <sz val="10"/>
        <rFont val="Calibri"/>
        <family val="2"/>
      </rPr>
      <t xml:space="preserve"> </t>
    </r>
    <r>
      <rPr>
        <b/>
        <vertAlign val="superscript"/>
        <sz val="10"/>
        <rFont val="Calibri"/>
        <family val="2"/>
      </rPr>
      <t>***</t>
    </r>
  </si>
  <si>
    <r>
      <t xml:space="preserve">7  </t>
    </r>
    <r>
      <rPr>
        <sz val="10"/>
        <rFont val="Calibri"/>
        <family val="2"/>
      </rPr>
      <t xml:space="preserve">Capital Adequacy Ratio , Tier 1 Ratio and CET 1 Ratio for the period starting from Dec 2017 are calculated according to Basel </t>
    </r>
    <r>
      <rPr>
        <b/>
        <sz val="10"/>
        <rFont val="Calibri"/>
        <family val="2"/>
      </rPr>
      <t>III</t>
    </r>
    <r>
      <rPr>
        <sz val="10"/>
        <rFont val="Calibri"/>
        <family val="2"/>
      </rPr>
      <t xml:space="preserve"> Guidelines issued by CBUAE vide Circular 52/2017 .</t>
    </r>
  </si>
  <si>
    <r>
      <t xml:space="preserve">3.Total Investments by Banks </t>
    </r>
    <r>
      <rPr>
        <b/>
        <i/>
        <vertAlign val="superscript"/>
        <sz val="11"/>
        <rFont val="Times New Roman"/>
        <family val="1"/>
      </rPr>
      <t>3</t>
    </r>
  </si>
  <si>
    <r>
      <t xml:space="preserve">Capital &amp; Reserves </t>
    </r>
    <r>
      <rPr>
        <b/>
        <i/>
        <vertAlign val="superscript"/>
        <sz val="11"/>
        <rFont val="Times New Roman"/>
        <family val="1"/>
      </rPr>
      <t>4</t>
    </r>
  </si>
  <si>
    <r>
      <t xml:space="preserve">Lending to Stable Resources Ratio </t>
    </r>
    <r>
      <rPr>
        <b/>
        <i/>
        <vertAlign val="superscript"/>
        <sz val="11"/>
        <color indexed="8"/>
        <rFont val="Times New Roman"/>
        <family val="1"/>
      </rPr>
      <t>5</t>
    </r>
  </si>
  <si>
    <r>
      <t xml:space="preserve">Eligible Liquid Assets Ratio (ELAR) </t>
    </r>
    <r>
      <rPr>
        <b/>
        <i/>
        <vertAlign val="superscript"/>
        <sz val="11"/>
        <color indexed="8"/>
        <rFont val="Times New Roman"/>
        <family val="1"/>
      </rPr>
      <t>6</t>
    </r>
  </si>
  <si>
    <r>
      <t xml:space="preserve">Capital adequacy ratio - ( Tier 1 + Tier 2 ) </t>
    </r>
    <r>
      <rPr>
        <b/>
        <i/>
        <vertAlign val="superscript"/>
        <sz val="11"/>
        <rFont val="Times New Roman"/>
        <family val="1"/>
      </rPr>
      <t>7</t>
    </r>
  </si>
  <si>
    <t>% 
Year -to-Date</t>
  </si>
  <si>
    <t>Jun**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</si>
</sst>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%"/>
    <numFmt numFmtId="167" formatCode="#,##0.0"/>
    <numFmt numFmtId="168" formatCode="_-* #,##0.00_-;_-* #,##0.00\-;_-* &quot;-&quot;??_-;_-@_-"/>
    <numFmt numFmtId="169" formatCode="_(* #,##0.0_);_(* \(#,##0.0\);_(* &quot;-&quot;?_);_(@_)"/>
    <numFmt numFmtId="170" formatCode="0.000%"/>
    <numFmt numFmtId="171" formatCode="0.0000000000000000%"/>
    <numFmt numFmtId="172" formatCode="_(* #,##0.000_);_(* \(#,##0.000\);_(* &quot;-&quot;??_);_(@_)"/>
    <numFmt numFmtId="173" formatCode="0.0000%"/>
    <numFmt numFmtId="174" formatCode="0.000000000000000%"/>
    <numFmt numFmtId="175" formatCode="#,##0.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);\(#,##0.0\)"/>
    <numFmt numFmtId="181" formatCode="0.0000000000000000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Arial Unicode MS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vertAlign val="superscript"/>
      <sz val="11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36"/>
      <name val="Arial Unicode MS"/>
      <family val="2"/>
    </font>
    <font>
      <b/>
      <i/>
      <sz val="12"/>
      <color indexed="36"/>
      <name val="Times New Roman"/>
      <family val="1"/>
    </font>
    <font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rgb="FF7030A0"/>
      <name val="Arial Unicode MS"/>
      <family val="2"/>
    </font>
    <font>
      <b/>
      <i/>
      <sz val="12"/>
      <color rgb="FF7030A0"/>
      <name val="Times New Roman"/>
      <family val="1"/>
    </font>
    <font>
      <sz val="12"/>
      <color rgb="FF7030A0"/>
      <name val="Times New Roman"/>
      <family val="1"/>
    </font>
    <font>
      <b/>
      <sz val="11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/>
      <protection/>
    </xf>
    <xf numFmtId="0" fontId="2" fillId="0" borderId="0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67" applyFont="1" applyFill="1" applyBorder="1" applyAlignment="1">
      <alignment vertical="center"/>
      <protection/>
    </xf>
    <xf numFmtId="0" fontId="6" fillId="0" borderId="11" xfId="67" applyNumberFormat="1" applyFont="1" applyFill="1" applyBorder="1" applyAlignment="1">
      <alignment horizontal="center" vertical="center"/>
      <protection/>
    </xf>
    <xf numFmtId="0" fontId="8" fillId="0" borderId="11" xfId="67" applyFont="1" applyFill="1" applyBorder="1" applyAlignment="1">
      <alignment vertical="center"/>
      <protection/>
    </xf>
    <xf numFmtId="0" fontId="8" fillId="33" borderId="11" xfId="67" applyFont="1" applyFill="1" applyBorder="1" applyAlignment="1">
      <alignment horizontal="left" vertical="center"/>
      <protection/>
    </xf>
    <xf numFmtId="0" fontId="9" fillId="0" borderId="11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vertical="center" indent="6"/>
      <protection/>
    </xf>
    <xf numFmtId="0" fontId="9" fillId="0" borderId="11" xfId="67" applyFont="1" applyFill="1" applyBorder="1" applyAlignment="1">
      <alignment horizontal="left" vertical="center" indent="8"/>
      <protection/>
    </xf>
    <xf numFmtId="167" fontId="9" fillId="34" borderId="11" xfId="67" applyNumberFormat="1" applyFont="1" applyFill="1" applyBorder="1" applyAlignment="1">
      <alignment horizontal="left" vertical="center" indent="3"/>
      <protection/>
    </xf>
    <xf numFmtId="167" fontId="9" fillId="34" borderId="11" xfId="67" applyNumberFormat="1" applyFont="1" applyFill="1" applyBorder="1" applyAlignment="1">
      <alignment horizontal="left" vertical="center" indent="6"/>
      <protection/>
    </xf>
    <xf numFmtId="0" fontId="9" fillId="34" borderId="12" xfId="67" applyFont="1" applyFill="1" applyBorder="1" applyAlignment="1">
      <alignment horizontal="left" vertical="center" indent="3"/>
      <protection/>
    </xf>
    <xf numFmtId="0" fontId="9" fillId="0" borderId="11" xfId="67" applyFont="1" applyFill="1" applyBorder="1" applyAlignment="1">
      <alignment horizontal="left" indent="2"/>
      <protection/>
    </xf>
    <xf numFmtId="0" fontId="9" fillId="34" borderId="11" xfId="67" applyFont="1" applyFill="1" applyBorder="1" applyAlignment="1">
      <alignment horizontal="left" indent="6"/>
      <protection/>
    </xf>
    <xf numFmtId="0" fontId="8" fillId="0" borderId="11" xfId="67" applyFont="1" applyFill="1" applyBorder="1" applyAlignment="1">
      <alignment horizontal="left"/>
      <protection/>
    </xf>
    <xf numFmtId="0" fontId="8" fillId="0" borderId="11" xfId="67" applyFont="1" applyFill="1" applyBorder="1" applyAlignment="1">
      <alignment/>
      <protection/>
    </xf>
    <xf numFmtId="0" fontId="65" fillId="33" borderId="11" xfId="100" applyFont="1" applyFill="1" applyBorder="1" applyAlignment="1">
      <alignment vertical="center"/>
      <protection/>
    </xf>
    <xf numFmtId="0" fontId="65" fillId="34" borderId="11" xfId="100" applyFont="1" applyFill="1" applyBorder="1" applyAlignment="1">
      <alignment vertical="center"/>
      <protection/>
    </xf>
    <xf numFmtId="0" fontId="6" fillId="0" borderId="0" xfId="67" applyFont="1" applyFill="1" applyBorder="1" applyAlignment="1">
      <alignment vertical="center"/>
      <protection/>
    </xf>
    <xf numFmtId="1" fontId="9" fillId="0" borderId="0" xfId="67" applyNumberFormat="1" applyFont="1" applyFill="1" applyBorder="1" applyAlignment="1">
      <alignment wrapText="1"/>
      <protection/>
    </xf>
    <xf numFmtId="1" fontId="9" fillId="0" borderId="0" xfId="67" applyNumberFormat="1" applyFont="1" applyFill="1" applyBorder="1" applyAlignment="1">
      <alignment horizontal="right" vertical="center" wrapText="1"/>
      <protection/>
    </xf>
    <xf numFmtId="0" fontId="15" fillId="0" borderId="0" xfId="67" applyFont="1" applyFill="1" applyBorder="1" applyAlignment="1">
      <alignment horizontal="left" wrapText="1"/>
      <protection/>
    </xf>
    <xf numFmtId="0" fontId="19" fillId="0" borderId="0" xfId="65" applyFont="1" applyFill="1" applyBorder="1" applyAlignment="1">
      <alignment/>
      <protection/>
    </xf>
    <xf numFmtId="0" fontId="16" fillId="0" borderId="0" xfId="65" applyFont="1" applyAlignment="1">
      <alignment/>
      <protection/>
    </xf>
    <xf numFmtId="39" fontId="16" fillId="0" borderId="0" xfId="65" applyNumberFormat="1" applyFont="1" applyAlignment="1">
      <alignment/>
      <protection/>
    </xf>
    <xf numFmtId="0" fontId="66" fillId="0" borderId="0" xfId="100" applyFont="1" applyAlignment="1">
      <alignment horizontal="left" vertical="center"/>
      <protection/>
    </xf>
    <xf numFmtId="0" fontId="2" fillId="0" borderId="0" xfId="100" applyAlignment="1">
      <alignment/>
      <protection/>
    </xf>
    <xf numFmtId="0" fontId="4" fillId="0" borderId="11" xfId="67" applyFont="1" applyFill="1" applyBorder="1" applyAlignment="1">
      <alignment vertical="center"/>
      <protection/>
    </xf>
    <xf numFmtId="165" fontId="17" fillId="0" borderId="11" xfId="67" applyNumberFormat="1" applyFont="1" applyFill="1" applyBorder="1" applyAlignment="1">
      <alignment horizontal="right" vertical="center"/>
      <protection/>
    </xf>
    <xf numFmtId="166" fontId="17" fillId="0" borderId="11" xfId="82" applyNumberFormat="1" applyFont="1" applyFill="1" applyBorder="1" applyAlignment="1">
      <alignment horizontal="right" vertical="center"/>
      <protection/>
    </xf>
    <xf numFmtId="164" fontId="17" fillId="33" borderId="11" xfId="44" applyNumberFormat="1" applyFont="1" applyFill="1" applyBorder="1" applyAlignment="1">
      <alignment horizontal="right" vertical="center"/>
    </xf>
    <xf numFmtId="166" fontId="17" fillId="33" borderId="11" xfId="82" applyNumberFormat="1" applyFont="1" applyFill="1" applyBorder="1" applyAlignment="1">
      <alignment horizontal="right" vertical="center"/>
      <protection/>
    </xf>
    <xf numFmtId="164" fontId="4" fillId="0" borderId="11" xfId="44" applyNumberFormat="1" applyFont="1" applyFill="1" applyBorder="1" applyAlignment="1">
      <alignment horizontal="right" vertical="center"/>
    </xf>
    <xf numFmtId="165" fontId="4" fillId="0" borderId="11" xfId="67" applyNumberFormat="1" applyFont="1" applyFill="1" applyBorder="1" applyAlignment="1">
      <alignment horizontal="right" vertical="center"/>
      <protection/>
    </xf>
    <xf numFmtId="166" fontId="17" fillId="0" borderId="11" xfId="105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/>
      <protection/>
    </xf>
    <xf numFmtId="1" fontId="4" fillId="0" borderId="0" xfId="67" applyNumberFormat="1" applyFont="1" applyFill="1" applyBorder="1" applyAlignment="1">
      <alignment vertical="center" wrapText="1"/>
      <protection/>
    </xf>
    <xf numFmtId="0" fontId="18" fillId="0" borderId="0" xfId="67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1" xfId="67" applyFont="1" applyFill="1" applyBorder="1" applyAlignment="1">
      <alignment vertical="center"/>
      <protection/>
    </xf>
    <xf numFmtId="0" fontId="20" fillId="0" borderId="0" xfId="67" applyFont="1" applyBorder="1" applyAlignment="1">
      <alignment horizontal="left"/>
      <protection/>
    </xf>
    <xf numFmtId="167" fontId="8" fillId="0" borderId="13" xfId="67" applyNumberFormat="1" applyFont="1" applyFill="1" applyBorder="1" applyAlignment="1">
      <alignment horizontal="left" indent="3"/>
      <protection/>
    </xf>
    <xf numFmtId="0" fontId="67" fillId="0" borderId="10" xfId="67" applyFont="1" applyFill="1" applyBorder="1" applyAlignment="1">
      <alignment horizontal="center" vertical="center" wrapText="1"/>
      <protection/>
    </xf>
    <xf numFmtId="0" fontId="67" fillId="0" borderId="14" xfId="67" applyFont="1" applyFill="1" applyBorder="1" applyAlignment="1">
      <alignment horizontal="center" vertical="center" wrapText="1"/>
      <protection/>
    </xf>
    <xf numFmtId="166" fontId="68" fillId="0" borderId="11" xfId="82" applyNumberFormat="1" applyFont="1" applyFill="1" applyBorder="1" applyAlignment="1">
      <alignment horizontal="right" vertical="center"/>
      <protection/>
    </xf>
    <xf numFmtId="166" fontId="68" fillId="33" borderId="11" xfId="82" applyNumberFormat="1" applyFont="1" applyFill="1" applyBorder="1" applyAlignment="1">
      <alignment horizontal="right" vertical="center"/>
      <protection/>
    </xf>
    <xf numFmtId="166" fontId="4" fillId="0" borderId="11" xfId="82" applyNumberFormat="1" applyFont="1" applyFill="1" applyBorder="1" applyAlignment="1">
      <alignment horizontal="right" vertical="center"/>
      <protection/>
    </xf>
    <xf numFmtId="166" fontId="69" fillId="0" borderId="11" xfId="82" applyNumberFormat="1" applyFont="1" applyFill="1" applyBorder="1" applyAlignment="1">
      <alignment horizontal="right" vertical="center"/>
      <protection/>
    </xf>
    <xf numFmtId="165" fontId="4" fillId="34" borderId="11" xfId="67" applyNumberFormat="1" applyFont="1" applyFill="1" applyBorder="1" applyAlignment="1">
      <alignment horizontal="right" vertical="center"/>
      <protection/>
    </xf>
    <xf numFmtId="165" fontId="17" fillId="33" borderId="11" xfId="67" applyNumberFormat="1" applyFont="1" applyFill="1" applyBorder="1" applyAlignment="1">
      <alignment horizontal="right" vertical="center"/>
      <protection/>
    </xf>
    <xf numFmtId="166" fontId="17" fillId="33" borderId="11" xfId="105" applyNumberFormat="1" applyFont="1" applyFill="1" applyBorder="1" applyAlignment="1">
      <alignment horizontal="right" vertical="center"/>
    </xf>
    <xf numFmtId="166" fontId="17" fillId="0" borderId="15" xfId="105" applyNumberFormat="1" applyFont="1" applyFill="1" applyBorder="1" applyAlignment="1">
      <alignment horizontal="right" vertical="center"/>
    </xf>
    <xf numFmtId="166" fontId="17" fillId="0" borderId="16" xfId="105" applyNumberFormat="1" applyFont="1" applyFill="1" applyBorder="1" applyAlignment="1">
      <alignment horizontal="right" vertical="center"/>
    </xf>
    <xf numFmtId="166" fontId="17" fillId="0" borderId="17" xfId="105" applyNumberFormat="1" applyFont="1" applyFill="1" applyBorder="1" applyAlignment="1">
      <alignment horizontal="right" vertical="center"/>
    </xf>
    <xf numFmtId="166" fontId="17" fillId="0" borderId="18" xfId="105" applyNumberFormat="1" applyFont="1" applyFill="1" applyBorder="1" applyAlignment="1">
      <alignment horizontal="right" vertical="center"/>
    </xf>
    <xf numFmtId="166" fontId="17" fillId="0" borderId="19" xfId="105" applyNumberFormat="1" applyFont="1" applyFill="1" applyBorder="1" applyAlignment="1">
      <alignment horizontal="right" vertical="center"/>
    </xf>
    <xf numFmtId="166" fontId="17" fillId="0" borderId="14" xfId="105" applyNumberFormat="1" applyFont="1" applyFill="1" applyBorder="1" applyAlignment="1">
      <alignment horizontal="right" vertical="center"/>
    </xf>
    <xf numFmtId="166" fontId="17" fillId="0" borderId="0" xfId="105" applyNumberFormat="1" applyFont="1" applyFill="1" applyBorder="1" applyAlignment="1">
      <alignment horizontal="right" vertical="center"/>
    </xf>
    <xf numFmtId="166" fontId="17" fillId="0" borderId="20" xfId="105" applyNumberFormat="1" applyFont="1" applyFill="1" applyBorder="1" applyAlignment="1">
      <alignment horizontal="right" vertical="center"/>
    </xf>
    <xf numFmtId="166" fontId="17" fillId="0" borderId="21" xfId="105" applyNumberFormat="1" applyFont="1" applyFill="1" applyBorder="1" applyAlignment="1">
      <alignment horizontal="right" vertical="center"/>
    </xf>
    <xf numFmtId="0" fontId="8" fillId="0" borderId="19" xfId="67" applyFont="1" applyFill="1" applyBorder="1" applyAlignment="1">
      <alignment vertical="center"/>
      <protection/>
    </xf>
    <xf numFmtId="166" fontId="0" fillId="0" borderId="0" xfId="105" applyNumberFormat="1" applyFont="1" applyAlignment="1">
      <alignment/>
    </xf>
    <xf numFmtId="166" fontId="0" fillId="0" borderId="0" xfId="105" applyNumberFormat="1" applyFont="1" applyFill="1" applyAlignment="1">
      <alignment/>
    </xf>
    <xf numFmtId="10" fontId="0" fillId="0" borderId="0" xfId="105" applyNumberFormat="1" applyFont="1" applyAlignment="1">
      <alignment/>
    </xf>
    <xf numFmtId="10" fontId="0" fillId="0" borderId="0" xfId="105" applyNumberFormat="1" applyFont="1" applyFill="1" applyAlignment="1">
      <alignment/>
    </xf>
    <xf numFmtId="0" fontId="70" fillId="0" borderId="13" xfId="67" applyNumberFormat="1" applyFont="1" applyFill="1" applyBorder="1" applyAlignment="1">
      <alignment horizontal="center" vertical="center"/>
      <protection/>
    </xf>
    <xf numFmtId="0" fontId="70" fillId="0" borderId="22" xfId="67" applyNumberFormat="1" applyFont="1" applyFill="1" applyBorder="1" applyAlignment="1">
      <alignment horizontal="center" vertical="center"/>
      <protection/>
    </xf>
    <xf numFmtId="0" fontId="70" fillId="0" borderId="23" xfId="67" applyNumberFormat="1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23" xfId="67" applyFont="1" applyFill="1" applyBorder="1" applyAlignment="1">
      <alignment horizontal="center" vertical="center" wrapText="1"/>
      <protection/>
    </xf>
    <xf numFmtId="0" fontId="6" fillId="0" borderId="13" xfId="67" applyNumberFormat="1" applyFont="1" applyFill="1" applyBorder="1" applyAlignment="1">
      <alignment horizontal="center" vertical="center"/>
      <protection/>
    </xf>
    <xf numFmtId="0" fontId="6" fillId="0" borderId="23" xfId="67" applyNumberFormat="1" applyFont="1" applyFill="1" applyBorder="1" applyAlignment="1">
      <alignment horizontal="center" vertical="center"/>
      <protection/>
    </xf>
    <xf numFmtId="0" fontId="3" fillId="0" borderId="13" xfId="67" applyFont="1" applyFill="1" applyBorder="1" applyAlignment="1">
      <alignment horizontal="center" vertical="center"/>
      <protection/>
    </xf>
    <xf numFmtId="0" fontId="3" fillId="0" borderId="22" xfId="67" applyFont="1" applyFill="1" applyBorder="1" applyAlignment="1">
      <alignment horizontal="center" vertical="center"/>
      <protection/>
    </xf>
    <xf numFmtId="0" fontId="3" fillId="0" borderId="23" xfId="67" applyFont="1" applyFill="1" applyBorder="1" applyAlignment="1">
      <alignment horizontal="center" vertical="center"/>
      <protection/>
    </xf>
    <xf numFmtId="0" fontId="4" fillId="0" borderId="13" xfId="67" applyFont="1" applyFill="1" applyBorder="1" applyAlignment="1">
      <alignment horizontal="center" vertical="center"/>
      <protection/>
    </xf>
    <xf numFmtId="0" fontId="4" fillId="0" borderId="22" xfId="67" applyFont="1" applyFill="1" applyBorder="1" applyAlignment="1">
      <alignment horizontal="center" vertical="center"/>
      <protection/>
    </xf>
    <xf numFmtId="0" fontId="4" fillId="0" borderId="23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164" fontId="17" fillId="0" borderId="11" xfId="42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2 2" xfId="66"/>
    <cellStyle name="Normal 2 2 2" xfId="67"/>
    <cellStyle name="Normal 2 2 2 2" xfId="68"/>
    <cellStyle name="Normal 2 2 3" xfId="69"/>
    <cellStyle name="Normal 2 3" xfId="70"/>
    <cellStyle name="Normal 20" xfId="71"/>
    <cellStyle name="Normal 20 2" xfId="72"/>
    <cellStyle name="Normal 23" xfId="73"/>
    <cellStyle name="Normal 23 2" xfId="74"/>
    <cellStyle name="Normal 24" xfId="75"/>
    <cellStyle name="Normal 24 2" xfId="76"/>
    <cellStyle name="Normal 26" xfId="77"/>
    <cellStyle name="Normal 26 2" xfId="78"/>
    <cellStyle name="Normal 29" xfId="79"/>
    <cellStyle name="Normal 29 2" xfId="80"/>
    <cellStyle name="Normal 3" xfId="81"/>
    <cellStyle name="Normal 3 2" xfId="82"/>
    <cellStyle name="Normal 3 2 2" xfId="83"/>
    <cellStyle name="Normal 3 3" xfId="84"/>
    <cellStyle name="Normal 31" xfId="85"/>
    <cellStyle name="Normal 31 2" xfId="86"/>
    <cellStyle name="Normal 34" xfId="87"/>
    <cellStyle name="Normal 34 2" xfId="88"/>
    <cellStyle name="Normal 36" xfId="89"/>
    <cellStyle name="Normal 36 2" xfId="90"/>
    <cellStyle name="Normal 37" xfId="91"/>
    <cellStyle name="Normal 37 2" xfId="92"/>
    <cellStyle name="Normal 4" xfId="93"/>
    <cellStyle name="Normal 5" xfId="94"/>
    <cellStyle name="Normal 5 2" xfId="95"/>
    <cellStyle name="Normal 6" xfId="96"/>
    <cellStyle name="Normal 6 2" xfId="97"/>
    <cellStyle name="Normal 7" xfId="98"/>
    <cellStyle name="Normal 7 2" xfId="99"/>
    <cellStyle name="Normal 8" xfId="100"/>
    <cellStyle name="Normal 9" xfId="101"/>
    <cellStyle name="Normal 9 2" xfId="102"/>
    <cellStyle name="Note" xfId="103"/>
    <cellStyle name="Output" xfId="104"/>
    <cellStyle name="Percent" xfId="105"/>
    <cellStyle name="Percent 2" xfId="106"/>
    <cellStyle name="Percent 3" xfId="107"/>
    <cellStyle name="Percent 3 2" xfId="108"/>
    <cellStyle name="Percent 4" xfId="109"/>
    <cellStyle name="Percent 4 2" xfId="110"/>
    <cellStyle name="Percent 5" xfId="111"/>
    <cellStyle name="Style 1" xfId="112"/>
    <cellStyle name="Style 1 2" xfId="113"/>
    <cellStyle name="Title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7"/>
  <sheetViews>
    <sheetView tabSelected="1" zoomScale="90" zoomScaleNormal="90" zoomScalePageLayoutView="0" workbookViewId="0" topLeftCell="A1">
      <pane xSplit="1" ySplit="5" topLeftCell="S6" activePane="bottomRight" state="frozen"/>
      <selection pane="topLeft" activeCell="M18" sqref="M18"/>
      <selection pane="topRight" activeCell="M18" sqref="M18"/>
      <selection pane="bottomLeft" activeCell="M18" sqref="M18"/>
      <selection pane="bottomRight" activeCell="Z4" sqref="Z4:AA4"/>
    </sheetView>
  </sheetViews>
  <sheetFormatPr defaultColWidth="9.140625" defaultRowHeight="15"/>
  <cols>
    <col min="1" max="1" width="60.57421875" style="0" customWidth="1"/>
    <col min="2" max="2" width="10.7109375" style="0" customWidth="1"/>
    <col min="3" max="3" width="9.57421875" style="0" bestFit="1" customWidth="1"/>
    <col min="4" max="4" width="10.00390625" style="0" customWidth="1"/>
    <col min="5" max="5" width="8.8515625" style="0" customWidth="1"/>
    <col min="6" max="6" width="11.140625" style="0" customWidth="1"/>
    <col min="7" max="7" width="8.8515625" style="0" customWidth="1"/>
    <col min="8" max="8" width="10.28125" style="0" customWidth="1"/>
    <col min="9" max="9" width="8.8515625" style="0" customWidth="1"/>
    <col min="10" max="10" width="10.421875" style="0" customWidth="1"/>
    <col min="11" max="11" width="8.8515625" style="0" customWidth="1"/>
    <col min="12" max="12" width="10.421875" style="0" customWidth="1"/>
    <col min="13" max="13" width="8.8515625" style="0" customWidth="1"/>
    <col min="14" max="14" width="10.00390625" style="0" customWidth="1"/>
    <col min="15" max="15" width="8.8515625" style="0" customWidth="1"/>
    <col min="16" max="16" width="10.140625" style="0" customWidth="1"/>
    <col min="17" max="17" width="8.8515625" style="0" customWidth="1"/>
    <col min="18" max="18" width="10.140625" style="0" customWidth="1"/>
    <col min="19" max="19" width="8.8515625" style="0" customWidth="1"/>
    <col min="20" max="20" width="10.00390625" style="0" customWidth="1"/>
    <col min="21" max="21" width="8.8515625" style="0" customWidth="1"/>
    <col min="22" max="22" width="10.140625" style="0" customWidth="1"/>
    <col min="23" max="23" width="8.8515625" style="0" customWidth="1"/>
    <col min="24" max="24" width="10.00390625" style="0" customWidth="1"/>
    <col min="25" max="25" width="8.8515625" style="0" customWidth="1"/>
    <col min="26" max="26" width="10.140625" style="0" customWidth="1"/>
    <col min="27" max="27" width="8.8515625" style="0" customWidth="1"/>
    <col min="28" max="28" width="9.421875" style="0" customWidth="1"/>
    <col min="29" max="29" width="10.140625" style="0" customWidth="1"/>
    <col min="30" max="30" width="9.7109375" style="0" customWidth="1"/>
    <col min="31" max="31" width="9.57421875" style="0" customWidth="1"/>
    <col min="32" max="32" width="10.140625" style="0" customWidth="1"/>
    <col min="33" max="33" width="9.421875" style="0" customWidth="1"/>
    <col min="34" max="34" width="11.7109375" style="0" customWidth="1"/>
    <col min="35" max="36" width="11.8515625" style="0" customWidth="1"/>
    <col min="38" max="38" width="3.28125" style="0" customWidth="1"/>
  </cols>
  <sheetData>
    <row r="1" spans="1:36" ht="18.75">
      <c r="A1" s="71" t="s">
        <v>44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3"/>
    </row>
    <row r="2" spans="1:36" ht="18.75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</row>
    <row r="3" spans="1:36" ht="15.75">
      <c r="A3" s="26"/>
      <c r="B3" s="78">
        <v>2021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  <c r="P3" s="77">
        <v>2022</v>
      </c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9"/>
    </row>
    <row r="4" spans="1:36" ht="54" customHeight="1">
      <c r="A4" s="1"/>
      <c r="B4" s="69" t="s">
        <v>40</v>
      </c>
      <c r="C4" s="70"/>
      <c r="D4" s="69" t="s">
        <v>41</v>
      </c>
      <c r="E4" s="70"/>
      <c r="F4" s="69" t="s">
        <v>42</v>
      </c>
      <c r="G4" s="70"/>
      <c r="H4" s="69" t="s">
        <v>43</v>
      </c>
      <c r="I4" s="70"/>
      <c r="J4" s="69" t="s">
        <v>45</v>
      </c>
      <c r="K4" s="70"/>
      <c r="L4" s="69" t="s">
        <v>46</v>
      </c>
      <c r="M4" s="70"/>
      <c r="N4" s="69" t="s">
        <v>1</v>
      </c>
      <c r="O4" s="70"/>
      <c r="P4" s="69" t="s">
        <v>35</v>
      </c>
      <c r="Q4" s="70"/>
      <c r="R4" s="69" t="s">
        <v>33</v>
      </c>
      <c r="S4" s="70"/>
      <c r="T4" s="69" t="s">
        <v>34</v>
      </c>
      <c r="U4" s="70"/>
      <c r="V4" s="69" t="s">
        <v>36</v>
      </c>
      <c r="W4" s="70"/>
      <c r="X4" s="69" t="s">
        <v>39</v>
      </c>
      <c r="Y4" s="70"/>
      <c r="Z4" s="69" t="s">
        <v>59</v>
      </c>
      <c r="AA4" s="70"/>
      <c r="AB4" s="67" t="s">
        <v>2</v>
      </c>
      <c r="AC4" s="68"/>
      <c r="AD4" s="67" t="s">
        <v>58</v>
      </c>
      <c r="AE4" s="68"/>
      <c r="AF4" s="67" t="s">
        <v>3</v>
      </c>
      <c r="AG4" s="68"/>
      <c r="AH4" s="41" t="s">
        <v>2</v>
      </c>
      <c r="AI4" s="42" t="s">
        <v>58</v>
      </c>
      <c r="AJ4" s="42" t="s">
        <v>3</v>
      </c>
    </row>
    <row r="5" spans="1:36" ht="15.75">
      <c r="A5" s="1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2" t="s">
        <v>5</v>
      </c>
      <c r="H5" s="2" t="s">
        <v>4</v>
      </c>
      <c r="I5" s="2" t="s">
        <v>5</v>
      </c>
      <c r="J5" s="2" t="s">
        <v>4</v>
      </c>
      <c r="K5" s="2" t="s">
        <v>5</v>
      </c>
      <c r="L5" s="2" t="s">
        <v>4</v>
      </c>
      <c r="M5" s="2" t="s">
        <v>5</v>
      </c>
      <c r="N5" s="2" t="s">
        <v>4</v>
      </c>
      <c r="O5" s="2" t="s">
        <v>5</v>
      </c>
      <c r="P5" s="2" t="s">
        <v>4</v>
      </c>
      <c r="Q5" s="2" t="s">
        <v>5</v>
      </c>
      <c r="R5" s="2" t="s">
        <v>4</v>
      </c>
      <c r="S5" s="2" t="s">
        <v>5</v>
      </c>
      <c r="T5" s="2" t="s">
        <v>4</v>
      </c>
      <c r="U5" s="2" t="s">
        <v>5</v>
      </c>
      <c r="V5" s="2" t="s">
        <v>4</v>
      </c>
      <c r="W5" s="2" t="s">
        <v>5</v>
      </c>
      <c r="X5" s="2" t="s">
        <v>4</v>
      </c>
      <c r="Y5" s="2" t="s">
        <v>5</v>
      </c>
      <c r="Z5" s="2" t="s">
        <v>4</v>
      </c>
      <c r="AA5" s="2" t="s">
        <v>5</v>
      </c>
      <c r="AB5" s="2" t="s">
        <v>4</v>
      </c>
      <c r="AC5" s="2" t="s">
        <v>5</v>
      </c>
      <c r="AD5" s="2" t="s">
        <v>4</v>
      </c>
      <c r="AE5" s="2" t="s">
        <v>5</v>
      </c>
      <c r="AF5" s="2" t="s">
        <v>4</v>
      </c>
      <c r="AG5" s="2" t="s">
        <v>5</v>
      </c>
      <c r="AH5" s="64" t="s">
        <v>22</v>
      </c>
      <c r="AI5" s="65"/>
      <c r="AJ5" s="66"/>
    </row>
    <row r="6" spans="1:47" ht="30.75" customHeight="1">
      <c r="A6" s="3" t="s">
        <v>23</v>
      </c>
      <c r="B6" s="80">
        <v>2808.9</v>
      </c>
      <c r="C6" s="80">
        <v>399.9</v>
      </c>
      <c r="D6" s="80">
        <v>2834.1</v>
      </c>
      <c r="E6" s="80">
        <v>399.3</v>
      </c>
      <c r="F6" s="80">
        <v>2830.8</v>
      </c>
      <c r="G6" s="80">
        <v>397.7</v>
      </c>
      <c r="H6" s="80">
        <v>2843.4</v>
      </c>
      <c r="I6" s="80">
        <v>403.7</v>
      </c>
      <c r="J6" s="80">
        <v>2864.8</v>
      </c>
      <c r="K6" s="80">
        <v>406.4</v>
      </c>
      <c r="L6" s="80">
        <v>2881.1</v>
      </c>
      <c r="M6" s="80">
        <v>414.7</v>
      </c>
      <c r="N6" s="80">
        <v>2906</v>
      </c>
      <c r="O6" s="80">
        <v>415.5</v>
      </c>
      <c r="P6" s="80">
        <v>2880.3</v>
      </c>
      <c r="Q6" s="80">
        <v>409.9</v>
      </c>
      <c r="R6" s="80">
        <v>2872.8</v>
      </c>
      <c r="S6" s="80">
        <v>409.3</v>
      </c>
      <c r="T6" s="80">
        <v>2919.8</v>
      </c>
      <c r="U6" s="80">
        <v>416.6</v>
      </c>
      <c r="V6" s="80">
        <v>2922.8</v>
      </c>
      <c r="W6" s="80">
        <v>422</v>
      </c>
      <c r="X6" s="80">
        <v>3023.3</v>
      </c>
      <c r="Y6" s="80">
        <v>419.4</v>
      </c>
      <c r="Z6" s="80">
        <v>3026.3</v>
      </c>
      <c r="AA6" s="80">
        <v>422.9</v>
      </c>
      <c r="AB6" s="28">
        <f>Z6/X6-1</f>
        <v>0.0009922931895611775</v>
      </c>
      <c r="AC6" s="28">
        <f>AA6/Y6-1</f>
        <v>0.008345255126370965</v>
      </c>
      <c r="AD6" s="28">
        <f>Z6/N6-1</f>
        <v>0.041397109428768175</v>
      </c>
      <c r="AE6" s="28">
        <f>AA6/O6-1</f>
        <v>0.017809867629362097</v>
      </c>
      <c r="AF6" s="28">
        <f>Z6/B6-1</f>
        <v>0.07739684574032535</v>
      </c>
      <c r="AG6" s="28">
        <f>AA6/C6-1</f>
        <v>0.057514378594648585</v>
      </c>
      <c r="AH6" s="43">
        <f>((Z6+AA6)/(X6+Y6))-1</f>
        <v>0.0018880529816713842</v>
      </c>
      <c r="AI6" s="43">
        <f>((Z6+AA6)/(N6+O6))-1</f>
        <v>0.03844648502182757</v>
      </c>
      <c r="AJ6" s="43">
        <f>((Z6+AA6)/(B6+C6)-1)</f>
        <v>0.07491897282473192</v>
      </c>
      <c r="AM6" s="60"/>
      <c r="AN6" s="60"/>
      <c r="AO6" s="60"/>
      <c r="AP6" s="62"/>
      <c r="AQ6" s="62"/>
      <c r="AR6" s="62"/>
      <c r="AS6" s="62"/>
      <c r="AT6" s="62"/>
      <c r="AU6" s="62"/>
    </row>
    <row r="7" spans="1:47" ht="30.75" customHeight="1">
      <c r="A7" s="4" t="s">
        <v>24</v>
      </c>
      <c r="B7" s="29">
        <f aca="true" t="shared" si="0" ref="B7:AA7">B8+B15</f>
        <v>1595.4</v>
      </c>
      <c r="C7" s="29">
        <f t="shared" si="0"/>
        <v>174.00000000000003</v>
      </c>
      <c r="D7" s="29">
        <f t="shared" si="0"/>
        <v>1598.0999999999997</v>
      </c>
      <c r="E7" s="29">
        <f t="shared" si="0"/>
        <v>170.5</v>
      </c>
      <c r="F7" s="29">
        <f t="shared" si="0"/>
        <v>1601.5</v>
      </c>
      <c r="G7" s="29">
        <f t="shared" si="0"/>
        <v>169.9</v>
      </c>
      <c r="H7" s="29">
        <f t="shared" si="0"/>
        <v>1606.6000000000001</v>
      </c>
      <c r="I7" s="29">
        <f t="shared" si="0"/>
        <v>169.89999999999998</v>
      </c>
      <c r="J7" s="29">
        <f t="shared" si="0"/>
        <v>1592.5</v>
      </c>
      <c r="K7" s="29">
        <f t="shared" si="0"/>
        <v>170.5</v>
      </c>
      <c r="L7" s="29">
        <f t="shared" si="0"/>
        <v>1614.8000000000002</v>
      </c>
      <c r="M7" s="29">
        <f t="shared" si="0"/>
        <v>173.50000000000003</v>
      </c>
      <c r="N7" s="29">
        <f t="shared" si="0"/>
        <v>1619.4</v>
      </c>
      <c r="O7" s="29">
        <f t="shared" si="0"/>
        <v>174.6</v>
      </c>
      <c r="P7" s="29">
        <f t="shared" si="0"/>
        <v>1626.8</v>
      </c>
      <c r="Q7" s="29">
        <f t="shared" si="0"/>
        <v>173.6</v>
      </c>
      <c r="R7" s="29">
        <f t="shared" si="0"/>
        <v>1636.1000000000001</v>
      </c>
      <c r="S7" s="29">
        <f t="shared" si="0"/>
        <v>174.00000000000003</v>
      </c>
      <c r="T7" s="29">
        <f t="shared" si="0"/>
        <v>1657.8000000000002</v>
      </c>
      <c r="U7" s="29">
        <f t="shared" si="0"/>
        <v>174.1</v>
      </c>
      <c r="V7" s="29">
        <f t="shared" si="0"/>
        <v>1644.5</v>
      </c>
      <c r="W7" s="29">
        <f t="shared" si="0"/>
        <v>172.89999999999998</v>
      </c>
      <c r="X7" s="29">
        <f t="shared" si="0"/>
        <v>1693.8</v>
      </c>
      <c r="Y7" s="29">
        <f t="shared" si="0"/>
        <v>171.7</v>
      </c>
      <c r="Z7" s="29">
        <f t="shared" si="0"/>
        <v>1688.8999999999999</v>
      </c>
      <c r="AA7" s="29">
        <f t="shared" si="0"/>
        <v>177.2</v>
      </c>
      <c r="AB7" s="30">
        <f aca="true" t="shared" si="1" ref="AB7:AB32">Z7/X7-1</f>
        <v>-0.002892903530523183</v>
      </c>
      <c r="AC7" s="30">
        <f aca="true" t="shared" si="2" ref="AC7:AC32">AA7/Y7-1</f>
        <v>0.032032615026208466</v>
      </c>
      <c r="AD7" s="30">
        <f aca="true" t="shared" si="3" ref="AD7:AD32">Z7/N7-1</f>
        <v>0.0429171298011608</v>
      </c>
      <c r="AE7" s="30">
        <f aca="true" t="shared" si="4" ref="AE7:AE32">AA7/O7-1</f>
        <v>0.014891179839633395</v>
      </c>
      <c r="AF7" s="30">
        <f aca="true" t="shared" si="5" ref="AF7:AF32">Z7/B7-1</f>
        <v>0.05860599222765428</v>
      </c>
      <c r="AG7" s="30">
        <f aca="true" t="shared" si="6" ref="AG7:AG32">AA7/C7-1</f>
        <v>0.018390804597700816</v>
      </c>
      <c r="AH7" s="44">
        <f aca="true" t="shared" si="7" ref="AH7:AH31">((Z7+AA7)/(X7+Y7))-1</f>
        <v>0.00032162958992221213</v>
      </c>
      <c r="AI7" s="44">
        <f aca="true" t="shared" si="8" ref="AI7:AI31">((Z7+AA7)/(N7+O7))-1</f>
        <v>0.040189520624303254</v>
      </c>
      <c r="AJ7" s="44">
        <f aca="true" t="shared" si="9" ref="AJ7:AJ31">((Z7+AA7)/(B7+C7)-1)</f>
        <v>0.0546512942240307</v>
      </c>
      <c r="AM7" s="60"/>
      <c r="AN7" s="60"/>
      <c r="AO7" s="60"/>
      <c r="AP7" s="62"/>
      <c r="AQ7" s="62"/>
      <c r="AR7" s="62"/>
      <c r="AS7" s="62"/>
      <c r="AT7" s="62"/>
      <c r="AU7" s="62"/>
    </row>
    <row r="8" spans="1:47" ht="30.75" customHeight="1">
      <c r="A8" s="5" t="s">
        <v>25</v>
      </c>
      <c r="B8" s="31">
        <f aca="true" t="shared" si="10" ref="B8:AA8">B9+B10+B11+B14</f>
        <v>1450.7</v>
      </c>
      <c r="C8" s="31">
        <f t="shared" si="10"/>
        <v>144.90000000000003</v>
      </c>
      <c r="D8" s="31">
        <f t="shared" si="10"/>
        <v>1451.7999999999997</v>
      </c>
      <c r="E8" s="31">
        <f t="shared" si="10"/>
        <v>142.4</v>
      </c>
      <c r="F8" s="31">
        <f t="shared" si="10"/>
        <v>1455.5</v>
      </c>
      <c r="G8" s="31">
        <f t="shared" si="10"/>
        <v>142.9</v>
      </c>
      <c r="H8" s="31">
        <f t="shared" si="10"/>
        <v>1459.3000000000002</v>
      </c>
      <c r="I8" s="31">
        <f t="shared" si="10"/>
        <v>142.79999999999998</v>
      </c>
      <c r="J8" s="31">
        <f t="shared" si="10"/>
        <v>1445.8</v>
      </c>
      <c r="K8" s="31">
        <f t="shared" si="10"/>
        <v>144.1</v>
      </c>
      <c r="L8" s="31">
        <f t="shared" si="10"/>
        <v>1470.1000000000001</v>
      </c>
      <c r="M8" s="31">
        <f t="shared" si="10"/>
        <v>147.60000000000002</v>
      </c>
      <c r="N8" s="31">
        <f t="shared" si="10"/>
        <v>1470.5</v>
      </c>
      <c r="O8" s="31">
        <f t="shared" si="10"/>
        <v>148.4</v>
      </c>
      <c r="P8" s="31">
        <f t="shared" si="10"/>
        <v>1474.2</v>
      </c>
      <c r="Q8" s="31">
        <f t="shared" si="10"/>
        <v>144</v>
      </c>
      <c r="R8" s="31">
        <f t="shared" si="10"/>
        <v>1475.8000000000002</v>
      </c>
      <c r="S8" s="31">
        <f t="shared" si="10"/>
        <v>144.20000000000002</v>
      </c>
      <c r="T8" s="31">
        <f t="shared" si="10"/>
        <v>1496.8000000000002</v>
      </c>
      <c r="U8" s="31">
        <f t="shared" si="10"/>
        <v>142.4</v>
      </c>
      <c r="V8" s="31">
        <f t="shared" si="10"/>
        <v>1480.1</v>
      </c>
      <c r="W8" s="31">
        <f t="shared" si="10"/>
        <v>140.89999999999998</v>
      </c>
      <c r="X8" s="31">
        <f t="shared" si="10"/>
        <v>1529.7</v>
      </c>
      <c r="Y8" s="31">
        <f t="shared" si="10"/>
        <v>139.5</v>
      </c>
      <c r="Z8" s="31">
        <f t="shared" si="10"/>
        <v>1514.8</v>
      </c>
      <c r="AA8" s="31">
        <f t="shared" si="10"/>
        <v>144.1</v>
      </c>
      <c r="AB8" s="45">
        <f t="shared" si="1"/>
        <v>-0.009740471987971566</v>
      </c>
      <c r="AC8" s="45">
        <f t="shared" si="2"/>
        <v>0.032974910394265144</v>
      </c>
      <c r="AD8" s="45">
        <f t="shared" si="3"/>
        <v>0.030125807548452954</v>
      </c>
      <c r="AE8" s="45">
        <f t="shared" si="4"/>
        <v>-0.028975741239892217</v>
      </c>
      <c r="AF8" s="45">
        <f t="shared" si="5"/>
        <v>0.04418556558902598</v>
      </c>
      <c r="AG8" s="45">
        <f t="shared" si="6"/>
        <v>-0.005521048999310163</v>
      </c>
      <c r="AH8" s="46">
        <f t="shared" si="7"/>
        <v>-0.0061706206566021216</v>
      </c>
      <c r="AI8" s="46">
        <f t="shared" si="8"/>
        <v>0.024708135153499233</v>
      </c>
      <c r="AJ8" s="46">
        <f t="shared" si="9"/>
        <v>0.03967159689145139</v>
      </c>
      <c r="AM8" s="60"/>
      <c r="AN8" s="60"/>
      <c r="AO8" s="60"/>
      <c r="AP8" s="62"/>
      <c r="AQ8" s="62"/>
      <c r="AR8" s="62"/>
      <c r="AS8" s="62"/>
      <c r="AT8" s="62"/>
      <c r="AU8" s="62"/>
    </row>
    <row r="9" spans="1:47" ht="30.75" customHeight="1">
      <c r="A9" s="6" t="s">
        <v>6</v>
      </c>
      <c r="B9" s="32">
        <v>235.1</v>
      </c>
      <c r="C9" s="32">
        <v>10.6</v>
      </c>
      <c r="D9" s="32">
        <v>235.2</v>
      </c>
      <c r="E9" s="32">
        <v>9.4</v>
      </c>
      <c r="F9" s="32">
        <v>235.3</v>
      </c>
      <c r="G9" s="32">
        <v>10.7</v>
      </c>
      <c r="H9" s="32">
        <v>233.4</v>
      </c>
      <c r="I9" s="32">
        <v>11.8</v>
      </c>
      <c r="J9" s="32">
        <v>224</v>
      </c>
      <c r="K9" s="32">
        <v>11.8</v>
      </c>
      <c r="L9" s="32">
        <v>222.4</v>
      </c>
      <c r="M9" s="32">
        <v>11.9</v>
      </c>
      <c r="N9" s="32">
        <v>223.3</v>
      </c>
      <c r="O9" s="32">
        <v>12.7</v>
      </c>
      <c r="P9" s="32">
        <v>213.2</v>
      </c>
      <c r="Q9" s="32">
        <v>11.7</v>
      </c>
      <c r="R9" s="32">
        <v>212.7</v>
      </c>
      <c r="S9" s="32">
        <v>12.2</v>
      </c>
      <c r="T9" s="32">
        <v>214.4</v>
      </c>
      <c r="U9" s="32">
        <v>12.4</v>
      </c>
      <c r="V9" s="32">
        <v>201.8</v>
      </c>
      <c r="W9" s="32">
        <v>9.2</v>
      </c>
      <c r="X9" s="32">
        <v>202.5</v>
      </c>
      <c r="Y9" s="32">
        <v>11.4</v>
      </c>
      <c r="Z9" s="32">
        <v>210.5</v>
      </c>
      <c r="AA9" s="32">
        <v>11.9</v>
      </c>
      <c r="AB9" s="45">
        <f t="shared" si="1"/>
        <v>0.03950617283950608</v>
      </c>
      <c r="AC9" s="45">
        <f t="shared" si="2"/>
        <v>0.04385964912280693</v>
      </c>
      <c r="AD9" s="45">
        <f t="shared" si="3"/>
        <v>-0.057321988356471176</v>
      </c>
      <c r="AE9" s="45">
        <f t="shared" si="4"/>
        <v>-0.06299212598425186</v>
      </c>
      <c r="AF9" s="45">
        <f t="shared" si="5"/>
        <v>-0.10463632496809872</v>
      </c>
      <c r="AG9" s="45">
        <f t="shared" si="6"/>
        <v>0.12264150943396235</v>
      </c>
      <c r="AH9" s="46">
        <f t="shared" si="7"/>
        <v>0.03973819541841972</v>
      </c>
      <c r="AI9" s="46">
        <f t="shared" si="8"/>
        <v>-0.057627118644067776</v>
      </c>
      <c r="AJ9" s="46">
        <f t="shared" si="9"/>
        <v>-0.09483109483109475</v>
      </c>
      <c r="AM9" s="60"/>
      <c r="AN9" s="60"/>
      <c r="AO9" s="60"/>
      <c r="AP9" s="62"/>
      <c r="AQ9" s="62"/>
      <c r="AR9" s="62"/>
      <c r="AS9" s="62"/>
      <c r="AT9" s="62"/>
      <c r="AU9" s="62"/>
    </row>
    <row r="10" spans="1:47" ht="30.75" customHeight="1">
      <c r="A10" s="6" t="s">
        <v>7</v>
      </c>
      <c r="B10" s="32">
        <v>208.9</v>
      </c>
      <c r="C10" s="32">
        <v>14.7</v>
      </c>
      <c r="D10" s="32">
        <v>210.9</v>
      </c>
      <c r="E10" s="32">
        <v>14.6</v>
      </c>
      <c r="F10" s="32">
        <v>210.5</v>
      </c>
      <c r="G10" s="32">
        <v>14.4</v>
      </c>
      <c r="H10" s="32">
        <v>208.2</v>
      </c>
      <c r="I10" s="32">
        <v>14.6</v>
      </c>
      <c r="J10" s="32">
        <v>207.9</v>
      </c>
      <c r="K10" s="32">
        <v>14.5</v>
      </c>
      <c r="L10" s="32">
        <v>226.3</v>
      </c>
      <c r="M10" s="32">
        <v>15</v>
      </c>
      <c r="N10" s="32">
        <v>229.1</v>
      </c>
      <c r="O10" s="32">
        <v>16.3</v>
      </c>
      <c r="P10" s="32">
        <v>239.3</v>
      </c>
      <c r="Q10" s="32">
        <v>16.9</v>
      </c>
      <c r="R10" s="32">
        <v>237.7</v>
      </c>
      <c r="S10" s="32">
        <v>17.1</v>
      </c>
      <c r="T10" s="32">
        <v>247.1</v>
      </c>
      <c r="U10" s="32">
        <v>16.8</v>
      </c>
      <c r="V10" s="32">
        <v>240.5</v>
      </c>
      <c r="W10" s="32">
        <v>16.9</v>
      </c>
      <c r="X10" s="32">
        <v>242</v>
      </c>
      <c r="Y10" s="32">
        <v>18.8</v>
      </c>
      <c r="Z10" s="32">
        <v>240.6</v>
      </c>
      <c r="AA10" s="32">
        <v>19.4</v>
      </c>
      <c r="AB10" s="45">
        <f t="shared" si="1"/>
        <v>-0.005785123966942196</v>
      </c>
      <c r="AC10" s="45">
        <f t="shared" si="2"/>
        <v>0.03191489361702127</v>
      </c>
      <c r="AD10" s="45">
        <f t="shared" si="3"/>
        <v>0.05019642077695319</v>
      </c>
      <c r="AE10" s="45">
        <f t="shared" si="4"/>
        <v>0.1901840490797544</v>
      </c>
      <c r="AF10" s="45">
        <f t="shared" si="5"/>
        <v>0.15174724748683577</v>
      </c>
      <c r="AG10" s="45">
        <f t="shared" si="6"/>
        <v>0.3197278911564625</v>
      </c>
      <c r="AH10" s="46">
        <f t="shared" si="7"/>
        <v>-0.0030674846625767804</v>
      </c>
      <c r="AI10" s="46">
        <f t="shared" si="8"/>
        <v>0.059494702526487364</v>
      </c>
      <c r="AJ10" s="46">
        <f t="shared" si="9"/>
        <v>0.16279069767441867</v>
      </c>
      <c r="AM10" s="60"/>
      <c r="AN10" s="60"/>
      <c r="AO10" s="60"/>
      <c r="AP10" s="62"/>
      <c r="AQ10" s="62"/>
      <c r="AR10" s="62"/>
      <c r="AS10" s="62"/>
      <c r="AT10" s="62"/>
      <c r="AU10" s="62"/>
    </row>
    <row r="11" spans="1:47" ht="30.75" customHeight="1">
      <c r="A11" s="6" t="s">
        <v>8</v>
      </c>
      <c r="B11" s="32">
        <f aca="true" t="shared" si="11" ref="B11:AA11">B13+B12</f>
        <v>994.5</v>
      </c>
      <c r="C11" s="32">
        <f t="shared" si="11"/>
        <v>118.30000000000001</v>
      </c>
      <c r="D11" s="32">
        <f t="shared" si="11"/>
        <v>993.5999999999999</v>
      </c>
      <c r="E11" s="32">
        <f t="shared" si="11"/>
        <v>117.1</v>
      </c>
      <c r="F11" s="32">
        <f t="shared" si="11"/>
        <v>997.2</v>
      </c>
      <c r="G11" s="32">
        <f t="shared" si="11"/>
        <v>116.30000000000001</v>
      </c>
      <c r="H11" s="32">
        <f t="shared" si="11"/>
        <v>1004.2</v>
      </c>
      <c r="I11" s="32">
        <f t="shared" si="11"/>
        <v>115.2</v>
      </c>
      <c r="J11" s="32">
        <f t="shared" si="11"/>
        <v>1000.9</v>
      </c>
      <c r="K11" s="32">
        <f t="shared" si="11"/>
        <v>115.7</v>
      </c>
      <c r="L11" s="32">
        <f t="shared" si="11"/>
        <v>1008</v>
      </c>
      <c r="M11" s="32">
        <f t="shared" si="11"/>
        <v>118.4</v>
      </c>
      <c r="N11" s="32">
        <f t="shared" si="11"/>
        <v>1003.6</v>
      </c>
      <c r="O11" s="32">
        <f t="shared" si="11"/>
        <v>117.1</v>
      </c>
      <c r="P11" s="32">
        <f t="shared" si="11"/>
        <v>1006.5</v>
      </c>
      <c r="Q11" s="32">
        <f t="shared" si="11"/>
        <v>114.3</v>
      </c>
      <c r="R11" s="32">
        <f t="shared" si="11"/>
        <v>1010.4000000000001</v>
      </c>
      <c r="S11" s="32">
        <f t="shared" si="11"/>
        <v>111.5</v>
      </c>
      <c r="T11" s="32">
        <f t="shared" si="11"/>
        <v>1021.3000000000001</v>
      </c>
      <c r="U11" s="32">
        <f t="shared" si="11"/>
        <v>111.7</v>
      </c>
      <c r="V11" s="32">
        <f t="shared" si="11"/>
        <v>1024.1</v>
      </c>
      <c r="W11" s="32">
        <f t="shared" si="11"/>
        <v>113.69999999999999</v>
      </c>
      <c r="X11" s="32">
        <f t="shared" si="11"/>
        <v>1069.7</v>
      </c>
      <c r="Y11" s="32">
        <f t="shared" si="11"/>
        <v>107.5</v>
      </c>
      <c r="Z11" s="32">
        <f t="shared" si="11"/>
        <v>1051</v>
      </c>
      <c r="AA11" s="32">
        <f t="shared" si="11"/>
        <v>111.8</v>
      </c>
      <c r="AB11" s="45">
        <f t="shared" si="1"/>
        <v>-0.017481536879498938</v>
      </c>
      <c r="AC11" s="45">
        <f t="shared" si="2"/>
        <v>0.040000000000000036</v>
      </c>
      <c r="AD11" s="45">
        <f t="shared" si="3"/>
        <v>0.04722997210043833</v>
      </c>
      <c r="AE11" s="45">
        <f t="shared" si="4"/>
        <v>-0.04526046114432103</v>
      </c>
      <c r="AF11" s="45">
        <f t="shared" si="5"/>
        <v>0.05681246857717448</v>
      </c>
      <c r="AG11" s="45">
        <f t="shared" si="6"/>
        <v>-0.05494505494505508</v>
      </c>
      <c r="AH11" s="46">
        <f t="shared" si="7"/>
        <v>-0.012232415902140747</v>
      </c>
      <c r="AI11" s="46">
        <f t="shared" si="8"/>
        <v>0.03756580708485768</v>
      </c>
      <c r="AJ11" s="46">
        <f t="shared" si="9"/>
        <v>0.04493170381020839</v>
      </c>
      <c r="AM11" s="60"/>
      <c r="AN11" s="60"/>
      <c r="AO11" s="60"/>
      <c r="AP11" s="62"/>
      <c r="AQ11" s="62"/>
      <c r="AR11" s="62"/>
      <c r="AS11" s="62"/>
      <c r="AT11" s="62"/>
      <c r="AU11" s="62"/>
    </row>
    <row r="12" spans="1:47" ht="30.75" customHeight="1">
      <c r="A12" s="7" t="s">
        <v>26</v>
      </c>
      <c r="B12" s="32">
        <v>684.6</v>
      </c>
      <c r="C12" s="32">
        <v>91.7</v>
      </c>
      <c r="D12" s="32">
        <v>681.8</v>
      </c>
      <c r="E12" s="32">
        <v>90.6</v>
      </c>
      <c r="F12" s="32">
        <v>683.4</v>
      </c>
      <c r="G12" s="32">
        <v>89.4</v>
      </c>
      <c r="H12" s="32">
        <v>687.6</v>
      </c>
      <c r="I12" s="32">
        <v>88</v>
      </c>
      <c r="J12" s="32">
        <v>683.8</v>
      </c>
      <c r="K12" s="32">
        <v>88.5</v>
      </c>
      <c r="L12" s="32">
        <v>688.2</v>
      </c>
      <c r="M12" s="32">
        <v>90.8</v>
      </c>
      <c r="N12" s="32">
        <v>683.6</v>
      </c>
      <c r="O12" s="32">
        <v>89.5</v>
      </c>
      <c r="P12" s="32">
        <v>684.9</v>
      </c>
      <c r="Q12" s="32">
        <v>86.8</v>
      </c>
      <c r="R12" s="32">
        <v>686.2</v>
      </c>
      <c r="S12" s="32">
        <v>83.7</v>
      </c>
      <c r="T12" s="32">
        <v>692.7</v>
      </c>
      <c r="U12" s="32">
        <v>83.5</v>
      </c>
      <c r="V12" s="32">
        <v>696.7</v>
      </c>
      <c r="W12" s="32">
        <v>85.8</v>
      </c>
      <c r="X12" s="32">
        <v>721.6</v>
      </c>
      <c r="Y12" s="32">
        <v>79.7</v>
      </c>
      <c r="Z12" s="32">
        <v>718.1</v>
      </c>
      <c r="AA12" s="32">
        <v>83.5</v>
      </c>
      <c r="AB12" s="45">
        <f t="shared" si="1"/>
        <v>-0.004850332594235063</v>
      </c>
      <c r="AC12" s="45">
        <f t="shared" si="2"/>
        <v>0.04767879548306153</v>
      </c>
      <c r="AD12" s="45">
        <f t="shared" si="3"/>
        <v>0.050468110005851274</v>
      </c>
      <c r="AE12" s="45">
        <f t="shared" si="4"/>
        <v>-0.06703910614525144</v>
      </c>
      <c r="AF12" s="45">
        <f t="shared" si="5"/>
        <v>0.048933683903009006</v>
      </c>
      <c r="AG12" s="45">
        <f t="shared" si="6"/>
        <v>-0.08942202835332613</v>
      </c>
      <c r="AH12" s="46">
        <f t="shared" si="7"/>
        <v>0.0003743916136278447</v>
      </c>
      <c r="AI12" s="46">
        <f t="shared" si="8"/>
        <v>0.03686457120682962</v>
      </c>
      <c r="AJ12" s="46">
        <f t="shared" si="9"/>
        <v>0.032590493365966644</v>
      </c>
      <c r="AM12" s="60"/>
      <c r="AN12" s="60"/>
      <c r="AO12" s="60"/>
      <c r="AP12" s="62"/>
      <c r="AQ12" s="62"/>
      <c r="AR12" s="62"/>
      <c r="AS12" s="62"/>
      <c r="AT12" s="62"/>
      <c r="AU12" s="62"/>
    </row>
    <row r="13" spans="1:47" ht="30.75" customHeight="1">
      <c r="A13" s="7" t="s">
        <v>27</v>
      </c>
      <c r="B13" s="47">
        <v>309.9</v>
      </c>
      <c r="C13" s="47">
        <v>26.6</v>
      </c>
      <c r="D13" s="47">
        <v>311.8</v>
      </c>
      <c r="E13" s="47">
        <v>26.5</v>
      </c>
      <c r="F13" s="47">
        <v>313.8</v>
      </c>
      <c r="G13" s="47">
        <v>26.9</v>
      </c>
      <c r="H13" s="47">
        <v>316.6</v>
      </c>
      <c r="I13" s="47">
        <v>27.2</v>
      </c>
      <c r="J13" s="47">
        <v>317.1</v>
      </c>
      <c r="K13" s="47">
        <v>27.2</v>
      </c>
      <c r="L13" s="47">
        <v>319.8</v>
      </c>
      <c r="M13" s="47">
        <v>27.6</v>
      </c>
      <c r="N13" s="47">
        <v>320</v>
      </c>
      <c r="O13" s="47">
        <v>27.6</v>
      </c>
      <c r="P13" s="47">
        <v>321.6</v>
      </c>
      <c r="Q13" s="47">
        <v>27.5</v>
      </c>
      <c r="R13" s="47">
        <v>324.2</v>
      </c>
      <c r="S13" s="47">
        <v>27.8</v>
      </c>
      <c r="T13" s="47">
        <v>328.6</v>
      </c>
      <c r="U13" s="47">
        <v>28.2</v>
      </c>
      <c r="V13" s="47">
        <v>327.4</v>
      </c>
      <c r="W13" s="47">
        <v>27.9</v>
      </c>
      <c r="X13" s="47">
        <v>348.1</v>
      </c>
      <c r="Y13" s="47">
        <v>27.8</v>
      </c>
      <c r="Z13" s="47">
        <v>332.9</v>
      </c>
      <c r="AA13" s="47">
        <v>28.3</v>
      </c>
      <c r="AB13" s="45">
        <f t="shared" si="1"/>
        <v>-0.04366561332950314</v>
      </c>
      <c r="AC13" s="45">
        <f t="shared" si="2"/>
        <v>0.017985611510791477</v>
      </c>
      <c r="AD13" s="45">
        <f t="shared" si="3"/>
        <v>0.04031249999999997</v>
      </c>
      <c r="AE13" s="45">
        <f t="shared" si="4"/>
        <v>0.0253623188405796</v>
      </c>
      <c r="AF13" s="45">
        <f t="shared" si="5"/>
        <v>0.0742174895127461</v>
      </c>
      <c r="AG13" s="45">
        <f t="shared" si="6"/>
        <v>0.06390977443609014</v>
      </c>
      <c r="AH13" s="46">
        <f t="shared" si="7"/>
        <v>-0.03910614525139677</v>
      </c>
      <c r="AI13" s="46">
        <f t="shared" si="8"/>
        <v>0.03912543153049475</v>
      </c>
      <c r="AJ13" s="46">
        <f t="shared" si="9"/>
        <v>0.07340267459138183</v>
      </c>
      <c r="AM13" s="60"/>
      <c r="AN13" s="60"/>
      <c r="AO13" s="60"/>
      <c r="AP13" s="62"/>
      <c r="AQ13" s="62"/>
      <c r="AR13" s="62"/>
      <c r="AS13" s="62"/>
      <c r="AT13" s="62"/>
      <c r="AU13" s="62"/>
    </row>
    <row r="14" spans="1:47" ht="30.75" customHeight="1">
      <c r="A14" s="6" t="s">
        <v>9</v>
      </c>
      <c r="B14" s="47">
        <v>12.2</v>
      </c>
      <c r="C14" s="47">
        <v>1.3</v>
      </c>
      <c r="D14" s="47">
        <v>12.100000000000001</v>
      </c>
      <c r="E14" s="47">
        <v>1.3</v>
      </c>
      <c r="F14" s="47">
        <v>12.5</v>
      </c>
      <c r="G14" s="47">
        <v>1.5</v>
      </c>
      <c r="H14" s="47">
        <v>13.5</v>
      </c>
      <c r="I14" s="47">
        <v>1.2</v>
      </c>
      <c r="J14" s="47">
        <v>13</v>
      </c>
      <c r="K14" s="47">
        <v>2.1</v>
      </c>
      <c r="L14" s="47">
        <v>13.4</v>
      </c>
      <c r="M14" s="47">
        <v>2.3</v>
      </c>
      <c r="N14" s="47">
        <v>14.5</v>
      </c>
      <c r="O14" s="47">
        <v>2.3</v>
      </c>
      <c r="P14" s="47">
        <v>15.2</v>
      </c>
      <c r="Q14" s="47">
        <v>1.1</v>
      </c>
      <c r="R14" s="47">
        <v>15</v>
      </c>
      <c r="S14" s="47">
        <v>3.4</v>
      </c>
      <c r="T14" s="47">
        <v>14</v>
      </c>
      <c r="U14" s="47">
        <v>1.5</v>
      </c>
      <c r="V14" s="47">
        <v>13.7</v>
      </c>
      <c r="W14" s="47">
        <v>1.1</v>
      </c>
      <c r="X14" s="47">
        <v>15.5</v>
      </c>
      <c r="Y14" s="47">
        <v>1.8</v>
      </c>
      <c r="Z14" s="47">
        <v>12.7</v>
      </c>
      <c r="AA14" s="47">
        <v>1</v>
      </c>
      <c r="AB14" s="45">
        <f t="shared" si="1"/>
        <v>-0.1806451612903226</v>
      </c>
      <c r="AC14" s="45">
        <f t="shared" si="2"/>
        <v>-0.4444444444444444</v>
      </c>
      <c r="AD14" s="45">
        <f t="shared" si="3"/>
        <v>-0.12413793103448278</v>
      </c>
      <c r="AE14" s="45">
        <f t="shared" si="4"/>
        <v>-0.5652173913043478</v>
      </c>
      <c r="AF14" s="45">
        <f t="shared" si="5"/>
        <v>0.040983606557376984</v>
      </c>
      <c r="AG14" s="45">
        <f t="shared" si="6"/>
        <v>-0.23076923076923084</v>
      </c>
      <c r="AH14" s="46">
        <f t="shared" si="7"/>
        <v>-0.20809248554913307</v>
      </c>
      <c r="AI14" s="46">
        <f t="shared" si="8"/>
        <v>-0.18452380952380965</v>
      </c>
      <c r="AJ14" s="46">
        <f t="shared" si="9"/>
        <v>0.014814814814814836</v>
      </c>
      <c r="AM14" s="60"/>
      <c r="AN14" s="60"/>
      <c r="AO14" s="60"/>
      <c r="AP14" s="62"/>
      <c r="AQ14" s="62"/>
      <c r="AR14" s="62"/>
      <c r="AS14" s="62"/>
      <c r="AT14" s="62"/>
      <c r="AU14" s="62"/>
    </row>
    <row r="15" spans="1:47" ht="30.75" customHeight="1">
      <c r="A15" s="8" t="s">
        <v>28</v>
      </c>
      <c r="B15" s="32">
        <v>144.7</v>
      </c>
      <c r="C15" s="32">
        <v>29.1</v>
      </c>
      <c r="D15" s="32">
        <v>146.3</v>
      </c>
      <c r="E15" s="32">
        <v>28.099999999999998</v>
      </c>
      <c r="F15" s="32">
        <v>146</v>
      </c>
      <c r="G15" s="32">
        <v>27</v>
      </c>
      <c r="H15" s="32">
        <v>147.3</v>
      </c>
      <c r="I15" s="32">
        <v>27.1</v>
      </c>
      <c r="J15" s="32">
        <v>146.7</v>
      </c>
      <c r="K15" s="32">
        <v>26.4</v>
      </c>
      <c r="L15" s="32">
        <v>144.7</v>
      </c>
      <c r="M15" s="32">
        <v>25.9</v>
      </c>
      <c r="N15" s="32">
        <v>148.9</v>
      </c>
      <c r="O15" s="32">
        <v>26.2</v>
      </c>
      <c r="P15" s="32">
        <v>152.6</v>
      </c>
      <c r="Q15" s="32">
        <v>29.6</v>
      </c>
      <c r="R15" s="32">
        <v>160.3</v>
      </c>
      <c r="S15" s="32">
        <v>29.8</v>
      </c>
      <c r="T15" s="32">
        <v>161</v>
      </c>
      <c r="U15" s="32">
        <v>31.7</v>
      </c>
      <c r="V15" s="32">
        <v>164.4</v>
      </c>
      <c r="W15" s="32">
        <v>32</v>
      </c>
      <c r="X15" s="32">
        <v>164.1</v>
      </c>
      <c r="Y15" s="32">
        <v>32.2</v>
      </c>
      <c r="Z15" s="32">
        <v>174.1</v>
      </c>
      <c r="AA15" s="32">
        <v>33.1</v>
      </c>
      <c r="AB15" s="45">
        <f t="shared" si="1"/>
        <v>0.06093845216331495</v>
      </c>
      <c r="AC15" s="45">
        <f t="shared" si="2"/>
        <v>0.02795031055900621</v>
      </c>
      <c r="AD15" s="45">
        <f t="shared" si="3"/>
        <v>0.16924110141034232</v>
      </c>
      <c r="AE15" s="45">
        <f t="shared" si="4"/>
        <v>0.26335877862595436</v>
      </c>
      <c r="AF15" s="45">
        <f t="shared" si="5"/>
        <v>0.20317899101589498</v>
      </c>
      <c r="AG15" s="45">
        <f t="shared" si="6"/>
        <v>0.13745704467353947</v>
      </c>
      <c r="AH15" s="46">
        <f t="shared" si="7"/>
        <v>0.05552725420275073</v>
      </c>
      <c r="AI15" s="46">
        <f t="shared" si="8"/>
        <v>0.18332381496287842</v>
      </c>
      <c r="AJ15" s="46">
        <f t="shared" si="9"/>
        <v>0.19217491369390105</v>
      </c>
      <c r="AM15" s="60"/>
      <c r="AN15" s="60"/>
      <c r="AO15" s="60"/>
      <c r="AP15" s="62"/>
      <c r="AQ15" s="62"/>
      <c r="AR15" s="62"/>
      <c r="AS15" s="62"/>
      <c r="AT15" s="62"/>
      <c r="AU15" s="62"/>
    </row>
    <row r="16" spans="1:47" ht="30.75" customHeight="1">
      <c r="A16" s="9" t="s">
        <v>10</v>
      </c>
      <c r="B16" s="47">
        <v>12.4</v>
      </c>
      <c r="C16" s="47">
        <v>2.1</v>
      </c>
      <c r="D16" s="47">
        <v>12.2</v>
      </c>
      <c r="E16" s="47">
        <v>2</v>
      </c>
      <c r="F16" s="47">
        <v>12.2</v>
      </c>
      <c r="G16" s="47">
        <v>1.9</v>
      </c>
      <c r="H16" s="47">
        <v>11.6</v>
      </c>
      <c r="I16" s="47">
        <v>2.1</v>
      </c>
      <c r="J16" s="47">
        <v>12.2</v>
      </c>
      <c r="K16" s="47">
        <v>2.1</v>
      </c>
      <c r="L16" s="47">
        <v>12</v>
      </c>
      <c r="M16" s="47">
        <v>2.2</v>
      </c>
      <c r="N16" s="47">
        <v>12</v>
      </c>
      <c r="O16" s="47">
        <v>2.1</v>
      </c>
      <c r="P16" s="47">
        <v>11.5</v>
      </c>
      <c r="Q16" s="47">
        <v>2.1</v>
      </c>
      <c r="R16" s="47">
        <v>11.4</v>
      </c>
      <c r="S16" s="47">
        <v>2.1</v>
      </c>
      <c r="T16" s="47">
        <v>11.6</v>
      </c>
      <c r="U16" s="47">
        <v>2.2</v>
      </c>
      <c r="V16" s="47">
        <v>11.4</v>
      </c>
      <c r="W16" s="47">
        <v>2.2</v>
      </c>
      <c r="X16" s="47">
        <v>13</v>
      </c>
      <c r="Y16" s="47">
        <v>2.2</v>
      </c>
      <c r="Z16" s="47">
        <v>12.1</v>
      </c>
      <c r="AA16" s="47">
        <v>2.8</v>
      </c>
      <c r="AB16" s="45">
        <f t="shared" si="1"/>
        <v>-0.0692307692307692</v>
      </c>
      <c r="AC16" s="45">
        <f t="shared" si="2"/>
        <v>0.2727272727272725</v>
      </c>
      <c r="AD16" s="45">
        <f t="shared" si="3"/>
        <v>0.008333333333333304</v>
      </c>
      <c r="AE16" s="45">
        <f t="shared" si="4"/>
        <v>0.33333333333333326</v>
      </c>
      <c r="AF16" s="45">
        <f t="shared" si="5"/>
        <v>-0.024193548387096864</v>
      </c>
      <c r="AG16" s="45">
        <f t="shared" si="6"/>
        <v>0.33333333333333326</v>
      </c>
      <c r="AH16" s="46">
        <f t="shared" si="7"/>
        <v>-0.019736842105263164</v>
      </c>
      <c r="AI16" s="46">
        <f t="shared" si="8"/>
        <v>0.05673758865248213</v>
      </c>
      <c r="AJ16" s="46">
        <f t="shared" si="9"/>
        <v>0.027586206896551557</v>
      </c>
      <c r="AM16" s="62"/>
      <c r="AN16" s="62"/>
      <c r="AO16" s="62"/>
      <c r="AP16" s="62"/>
      <c r="AQ16" s="62"/>
      <c r="AR16" s="62"/>
      <c r="AS16" s="62"/>
      <c r="AT16" s="62"/>
      <c r="AU16" s="62"/>
    </row>
    <row r="17" spans="1:47" ht="30.75" customHeight="1">
      <c r="A17" s="4" t="s">
        <v>53</v>
      </c>
      <c r="B17" s="48">
        <f aca="true" t="shared" si="12" ref="B17:AA17">SUM(B18:B21)</f>
        <v>412.20000000000005</v>
      </c>
      <c r="C17" s="48">
        <f t="shared" si="12"/>
        <v>54</v>
      </c>
      <c r="D17" s="48">
        <f t="shared" si="12"/>
        <v>417.40000000000003</v>
      </c>
      <c r="E17" s="48">
        <f t="shared" si="12"/>
        <v>51.9</v>
      </c>
      <c r="F17" s="48">
        <f t="shared" si="12"/>
        <v>416.3</v>
      </c>
      <c r="G17" s="48">
        <f t="shared" si="12"/>
        <v>54.1</v>
      </c>
      <c r="H17" s="48">
        <f t="shared" si="12"/>
        <v>421.5</v>
      </c>
      <c r="I17" s="48">
        <f t="shared" si="12"/>
        <v>54.39999999999999</v>
      </c>
      <c r="J17" s="48">
        <f t="shared" si="12"/>
        <v>421.50000000000006</v>
      </c>
      <c r="K17" s="48">
        <f t="shared" si="12"/>
        <v>55.599999999999994</v>
      </c>
      <c r="L17" s="48">
        <f t="shared" si="12"/>
        <v>417.70000000000005</v>
      </c>
      <c r="M17" s="48">
        <f t="shared" si="12"/>
        <v>56.8</v>
      </c>
      <c r="N17" s="48">
        <f t="shared" si="12"/>
        <v>419.00000000000006</v>
      </c>
      <c r="O17" s="48">
        <f t="shared" si="12"/>
        <v>54.2</v>
      </c>
      <c r="P17" s="48">
        <f t="shared" si="12"/>
        <v>418.4</v>
      </c>
      <c r="Q17" s="48">
        <f t="shared" si="12"/>
        <v>51</v>
      </c>
      <c r="R17" s="48">
        <f t="shared" si="12"/>
        <v>420.6</v>
      </c>
      <c r="S17" s="48">
        <f t="shared" si="12"/>
        <v>49.5</v>
      </c>
      <c r="T17" s="48">
        <f t="shared" si="12"/>
        <v>424.29999999999995</v>
      </c>
      <c r="U17" s="48">
        <f t="shared" si="12"/>
        <v>48.400000000000006</v>
      </c>
      <c r="V17" s="48">
        <f t="shared" si="12"/>
        <v>426.8</v>
      </c>
      <c r="W17" s="48">
        <f t="shared" si="12"/>
        <v>49.9</v>
      </c>
      <c r="X17" s="48">
        <f t="shared" si="12"/>
        <v>441</v>
      </c>
      <c r="Y17" s="48">
        <f t="shared" si="12"/>
        <v>49.7</v>
      </c>
      <c r="Z17" s="48">
        <f t="shared" si="12"/>
        <v>437.99999999999994</v>
      </c>
      <c r="AA17" s="48">
        <f t="shared" si="12"/>
        <v>48.4</v>
      </c>
      <c r="AB17" s="30">
        <f t="shared" si="1"/>
        <v>-0.006802721088435493</v>
      </c>
      <c r="AC17" s="30">
        <f t="shared" si="2"/>
        <v>-0.026156941649899457</v>
      </c>
      <c r="AD17" s="30">
        <f t="shared" si="3"/>
        <v>0.04534606205250569</v>
      </c>
      <c r="AE17" s="30">
        <f t="shared" si="4"/>
        <v>-0.10701107011070121</v>
      </c>
      <c r="AF17" s="30">
        <f t="shared" si="5"/>
        <v>0.06259097525473045</v>
      </c>
      <c r="AG17" s="30">
        <f t="shared" si="6"/>
        <v>-0.10370370370370374</v>
      </c>
      <c r="AH17" s="44">
        <f t="shared" si="7"/>
        <v>-0.00876299164458949</v>
      </c>
      <c r="AI17" s="44">
        <f t="shared" si="8"/>
        <v>0.027895181741335318</v>
      </c>
      <c r="AJ17" s="44">
        <f t="shared" si="9"/>
        <v>0.04332904332904297</v>
      </c>
      <c r="AM17" s="60"/>
      <c r="AN17" s="60"/>
      <c r="AO17" s="60"/>
      <c r="AP17" s="62"/>
      <c r="AQ17" s="62"/>
      <c r="AR17" s="62"/>
      <c r="AS17" s="62"/>
      <c r="AT17" s="62"/>
      <c r="AU17" s="62"/>
    </row>
    <row r="18" spans="1:47" ht="30.75" customHeight="1">
      <c r="A18" s="10" t="s">
        <v>11</v>
      </c>
      <c r="B18" s="32">
        <v>240.9</v>
      </c>
      <c r="C18" s="32">
        <v>49</v>
      </c>
      <c r="D18" s="32">
        <v>241.3</v>
      </c>
      <c r="E18" s="32">
        <v>46.5</v>
      </c>
      <c r="F18" s="32">
        <v>241.1</v>
      </c>
      <c r="G18" s="32">
        <v>48.6</v>
      </c>
      <c r="H18" s="32">
        <v>247.5</v>
      </c>
      <c r="I18" s="32">
        <v>48.39999999999999</v>
      </c>
      <c r="J18" s="32">
        <v>247.4</v>
      </c>
      <c r="K18" s="32">
        <v>49.099999999999994</v>
      </c>
      <c r="L18" s="32">
        <v>251.6</v>
      </c>
      <c r="M18" s="32">
        <v>49.8</v>
      </c>
      <c r="N18" s="32">
        <v>248.5</v>
      </c>
      <c r="O18" s="32">
        <v>47.2</v>
      </c>
      <c r="P18" s="32">
        <v>245.2</v>
      </c>
      <c r="Q18" s="32">
        <v>44.3</v>
      </c>
      <c r="R18" s="32">
        <v>247.6</v>
      </c>
      <c r="S18" s="32">
        <v>42.7</v>
      </c>
      <c r="T18" s="32">
        <v>232.8</v>
      </c>
      <c r="U18" s="32">
        <v>42.400000000000006</v>
      </c>
      <c r="V18" s="32">
        <v>232.6</v>
      </c>
      <c r="W18" s="32">
        <v>44.6</v>
      </c>
      <c r="X18" s="32">
        <v>234.8</v>
      </c>
      <c r="Y18" s="32">
        <v>45</v>
      </c>
      <c r="Z18" s="32">
        <v>232.6</v>
      </c>
      <c r="AA18" s="32">
        <v>42.9</v>
      </c>
      <c r="AB18" s="45">
        <f t="shared" si="1"/>
        <v>-0.009369676320272635</v>
      </c>
      <c r="AC18" s="45">
        <f t="shared" si="2"/>
        <v>-0.046666666666666745</v>
      </c>
      <c r="AD18" s="45">
        <f t="shared" si="3"/>
        <v>-0.06398390342052318</v>
      </c>
      <c r="AE18" s="45">
        <f t="shared" si="4"/>
        <v>-0.09110169491525433</v>
      </c>
      <c r="AF18" s="45">
        <f t="shared" si="5"/>
        <v>-0.03445413034454137</v>
      </c>
      <c r="AG18" s="45">
        <f t="shared" si="6"/>
        <v>-0.1244897959183674</v>
      </c>
      <c r="AH18" s="46">
        <f t="shared" si="7"/>
        <v>-0.015368120085775594</v>
      </c>
      <c r="AI18" s="46">
        <f t="shared" si="8"/>
        <v>-0.06831247886371317</v>
      </c>
      <c r="AJ18" s="46">
        <f t="shared" si="9"/>
        <v>-0.04967230079337692</v>
      </c>
      <c r="AM18" s="60"/>
      <c r="AN18" s="60"/>
      <c r="AO18" s="60"/>
      <c r="AP18" s="62"/>
      <c r="AQ18" s="62"/>
      <c r="AR18" s="62"/>
      <c r="AS18" s="62"/>
      <c r="AT18" s="62"/>
      <c r="AU18" s="62"/>
    </row>
    <row r="19" spans="1:47" ht="30.75" customHeight="1">
      <c r="A19" s="10" t="s">
        <v>12</v>
      </c>
      <c r="B19" s="32">
        <v>12</v>
      </c>
      <c r="C19" s="32">
        <v>0</v>
      </c>
      <c r="D19" s="32">
        <v>13.2</v>
      </c>
      <c r="E19" s="32">
        <v>0</v>
      </c>
      <c r="F19" s="32">
        <v>13.6</v>
      </c>
      <c r="G19" s="32">
        <v>0</v>
      </c>
      <c r="H19" s="32">
        <v>13.8</v>
      </c>
      <c r="I19" s="32">
        <v>0</v>
      </c>
      <c r="J19" s="32">
        <v>13.7</v>
      </c>
      <c r="K19" s="32">
        <v>0</v>
      </c>
      <c r="L19" s="32">
        <v>14</v>
      </c>
      <c r="M19" s="32">
        <v>0</v>
      </c>
      <c r="N19" s="32">
        <v>17.1</v>
      </c>
      <c r="O19" s="32">
        <v>0</v>
      </c>
      <c r="P19" s="32">
        <v>16.4</v>
      </c>
      <c r="Q19" s="32">
        <v>0</v>
      </c>
      <c r="R19" s="32">
        <v>17</v>
      </c>
      <c r="S19" s="32">
        <v>0</v>
      </c>
      <c r="T19" s="32">
        <v>16.9</v>
      </c>
      <c r="U19" s="32">
        <v>0</v>
      </c>
      <c r="V19" s="32">
        <v>17</v>
      </c>
      <c r="W19" s="32">
        <v>0</v>
      </c>
      <c r="X19" s="32">
        <v>16.4</v>
      </c>
      <c r="Y19" s="32">
        <v>0</v>
      </c>
      <c r="Z19" s="32">
        <v>17</v>
      </c>
      <c r="AA19" s="32">
        <v>0</v>
      </c>
      <c r="AB19" s="45">
        <f t="shared" si="1"/>
        <v>0.03658536585365857</v>
      </c>
      <c r="AC19" s="45">
        <v>0</v>
      </c>
      <c r="AD19" s="45">
        <f t="shared" si="3"/>
        <v>-0.005847953216374324</v>
      </c>
      <c r="AE19" s="45">
        <v>0</v>
      </c>
      <c r="AF19" s="45">
        <f t="shared" si="5"/>
        <v>0.41666666666666674</v>
      </c>
      <c r="AG19" s="45">
        <v>0</v>
      </c>
      <c r="AH19" s="46">
        <f t="shared" si="7"/>
        <v>0.03658536585365857</v>
      </c>
      <c r="AI19" s="46">
        <f t="shared" si="8"/>
        <v>-0.005847953216374324</v>
      </c>
      <c r="AJ19" s="46">
        <f t="shared" si="9"/>
        <v>0.41666666666666674</v>
      </c>
      <c r="AM19" s="60"/>
      <c r="AN19" s="60"/>
      <c r="AO19" s="60"/>
      <c r="AP19" s="62"/>
      <c r="AQ19" s="62"/>
      <c r="AR19" s="62"/>
      <c r="AS19" s="62"/>
      <c r="AT19" s="62"/>
      <c r="AU19" s="62"/>
    </row>
    <row r="20" spans="1:47" ht="30.75" customHeight="1">
      <c r="A20" s="10" t="s">
        <v>13</v>
      </c>
      <c r="B20" s="32">
        <v>113.2</v>
      </c>
      <c r="C20" s="32">
        <v>5</v>
      </c>
      <c r="D20" s="32">
        <v>116.8</v>
      </c>
      <c r="E20" s="32">
        <v>5.4</v>
      </c>
      <c r="F20" s="32">
        <v>115.5</v>
      </c>
      <c r="G20" s="32">
        <v>5.5</v>
      </c>
      <c r="H20" s="32">
        <v>114</v>
      </c>
      <c r="I20" s="32">
        <v>6</v>
      </c>
      <c r="J20" s="32">
        <v>114.1</v>
      </c>
      <c r="K20" s="32">
        <v>6.5</v>
      </c>
      <c r="L20" s="32">
        <v>106.99999999999999</v>
      </c>
      <c r="M20" s="32">
        <v>7</v>
      </c>
      <c r="N20" s="32">
        <v>110.8</v>
      </c>
      <c r="O20" s="32">
        <v>7</v>
      </c>
      <c r="P20" s="32">
        <v>113.7</v>
      </c>
      <c r="Q20" s="32">
        <v>6.7</v>
      </c>
      <c r="R20" s="32">
        <v>112.2</v>
      </c>
      <c r="S20" s="32">
        <v>6.8</v>
      </c>
      <c r="T20" s="32">
        <v>129.7</v>
      </c>
      <c r="U20" s="32">
        <v>6</v>
      </c>
      <c r="V20" s="32">
        <v>132.4</v>
      </c>
      <c r="W20" s="32">
        <v>5.3</v>
      </c>
      <c r="X20" s="32">
        <v>144.3</v>
      </c>
      <c r="Y20" s="32">
        <v>4.7</v>
      </c>
      <c r="Z20" s="32">
        <v>143.7</v>
      </c>
      <c r="AA20" s="32">
        <v>5.5</v>
      </c>
      <c r="AB20" s="45">
        <f t="shared" si="1"/>
        <v>-0.004158004158004269</v>
      </c>
      <c r="AC20" s="45">
        <f t="shared" si="2"/>
        <v>0.17021276595744683</v>
      </c>
      <c r="AD20" s="45">
        <f t="shared" si="3"/>
        <v>0.29693140794223827</v>
      </c>
      <c r="AE20" s="45">
        <f t="shared" si="4"/>
        <v>-0.2142857142857143</v>
      </c>
      <c r="AF20" s="45">
        <f t="shared" si="5"/>
        <v>0.26943462897526493</v>
      </c>
      <c r="AG20" s="45">
        <f t="shared" si="6"/>
        <v>0.10000000000000009</v>
      </c>
      <c r="AH20" s="46">
        <f t="shared" si="7"/>
        <v>0.0013422818791946067</v>
      </c>
      <c r="AI20" s="46">
        <f t="shared" si="8"/>
        <v>0.26655348047538197</v>
      </c>
      <c r="AJ20" s="46">
        <f t="shared" si="9"/>
        <v>0.26226734348561753</v>
      </c>
      <c r="AM20" s="60"/>
      <c r="AN20" s="60"/>
      <c r="AO20" s="60"/>
      <c r="AP20" s="62"/>
      <c r="AQ20" s="62"/>
      <c r="AR20" s="62"/>
      <c r="AS20" s="62"/>
      <c r="AT20" s="62"/>
      <c r="AU20" s="62"/>
    </row>
    <row r="21" spans="1:47" ht="30.75" customHeight="1">
      <c r="A21" s="10" t="s">
        <v>14</v>
      </c>
      <c r="B21" s="32">
        <v>46.1</v>
      </c>
      <c r="C21" s="32">
        <v>0</v>
      </c>
      <c r="D21" s="32">
        <v>46.1</v>
      </c>
      <c r="E21" s="32">
        <v>0</v>
      </c>
      <c r="F21" s="32">
        <v>46.1</v>
      </c>
      <c r="G21" s="32">
        <v>0</v>
      </c>
      <c r="H21" s="32">
        <v>46.2</v>
      </c>
      <c r="I21" s="32">
        <v>0</v>
      </c>
      <c r="J21" s="32">
        <v>46.3</v>
      </c>
      <c r="K21" s="32">
        <v>0</v>
      </c>
      <c r="L21" s="32">
        <v>45.1</v>
      </c>
      <c r="M21" s="32">
        <v>0</v>
      </c>
      <c r="N21" s="32">
        <v>42.6</v>
      </c>
      <c r="O21" s="32">
        <v>0</v>
      </c>
      <c r="P21" s="32">
        <v>43.1</v>
      </c>
      <c r="Q21" s="32">
        <v>0</v>
      </c>
      <c r="R21" s="32">
        <v>43.8</v>
      </c>
      <c r="S21" s="32">
        <v>0</v>
      </c>
      <c r="T21" s="32">
        <v>44.9</v>
      </c>
      <c r="U21" s="32">
        <v>0</v>
      </c>
      <c r="V21" s="32">
        <v>44.8</v>
      </c>
      <c r="W21" s="32">
        <v>0</v>
      </c>
      <c r="X21" s="32">
        <v>45.5</v>
      </c>
      <c r="Y21" s="32">
        <v>0</v>
      </c>
      <c r="Z21" s="32">
        <v>44.7</v>
      </c>
      <c r="AA21" s="32">
        <v>0</v>
      </c>
      <c r="AB21" s="45">
        <f t="shared" si="1"/>
        <v>-0.01758241758241752</v>
      </c>
      <c r="AC21" s="45">
        <v>0</v>
      </c>
      <c r="AD21" s="45">
        <f t="shared" si="3"/>
        <v>0.04929577464788726</v>
      </c>
      <c r="AE21" s="45">
        <v>0</v>
      </c>
      <c r="AF21" s="45">
        <f t="shared" si="5"/>
        <v>-0.030368763557483747</v>
      </c>
      <c r="AG21" s="45">
        <v>0</v>
      </c>
      <c r="AH21" s="46">
        <f t="shared" si="7"/>
        <v>-0.01758241758241752</v>
      </c>
      <c r="AI21" s="46">
        <f t="shared" si="8"/>
        <v>0.04929577464788726</v>
      </c>
      <c r="AJ21" s="46">
        <f t="shared" si="9"/>
        <v>-0.030368763557483747</v>
      </c>
      <c r="AM21" s="60"/>
      <c r="AN21" s="60"/>
      <c r="AO21" s="60"/>
      <c r="AP21" s="62"/>
      <c r="AQ21" s="62"/>
      <c r="AR21" s="62"/>
      <c r="AS21" s="62"/>
      <c r="AT21" s="62"/>
      <c r="AU21" s="62"/>
    </row>
    <row r="22" spans="1:47" ht="30.75" customHeight="1">
      <c r="A22" s="38" t="s">
        <v>15</v>
      </c>
      <c r="B22" s="48">
        <f aca="true" t="shared" si="13" ref="B22:AA22">B23+B28</f>
        <v>1685.9999999999998</v>
      </c>
      <c r="C22" s="48">
        <f t="shared" si="13"/>
        <v>222.60000000000002</v>
      </c>
      <c r="D22" s="48">
        <f t="shared" si="13"/>
        <v>1691.6999999999998</v>
      </c>
      <c r="E22" s="48">
        <f t="shared" si="13"/>
        <v>223.4</v>
      </c>
      <c r="F22" s="48">
        <f t="shared" si="13"/>
        <v>1706.4</v>
      </c>
      <c r="G22" s="48">
        <f t="shared" si="13"/>
        <v>222.29999999999998</v>
      </c>
      <c r="H22" s="48">
        <f t="shared" si="13"/>
        <v>1712.8</v>
      </c>
      <c r="I22" s="48">
        <f t="shared" si="13"/>
        <v>229.5</v>
      </c>
      <c r="J22" s="48">
        <f t="shared" si="13"/>
        <v>1739.9</v>
      </c>
      <c r="K22" s="48">
        <f t="shared" si="13"/>
        <v>227.40000000000003</v>
      </c>
      <c r="L22" s="48">
        <f t="shared" si="13"/>
        <v>1737.8000000000002</v>
      </c>
      <c r="M22" s="48">
        <f t="shared" si="13"/>
        <v>229</v>
      </c>
      <c r="N22" s="48">
        <f t="shared" si="13"/>
        <v>1762.6</v>
      </c>
      <c r="O22" s="48">
        <f t="shared" si="13"/>
        <v>233.9</v>
      </c>
      <c r="P22" s="48">
        <f t="shared" si="13"/>
        <v>1749.3000000000002</v>
      </c>
      <c r="Q22" s="48">
        <f t="shared" si="13"/>
        <v>233.1</v>
      </c>
      <c r="R22" s="48">
        <f t="shared" si="13"/>
        <v>1752.3999999999999</v>
      </c>
      <c r="S22" s="48">
        <f t="shared" si="13"/>
        <v>235.8</v>
      </c>
      <c r="T22" s="48">
        <f t="shared" si="13"/>
        <v>1760.6000000000001</v>
      </c>
      <c r="U22" s="48">
        <f t="shared" si="13"/>
        <v>245.6</v>
      </c>
      <c r="V22" s="48">
        <f t="shared" si="13"/>
        <v>1761.8</v>
      </c>
      <c r="W22" s="48">
        <f t="shared" si="13"/>
        <v>246.6</v>
      </c>
      <c r="X22" s="48">
        <f t="shared" si="13"/>
        <v>1799.2</v>
      </c>
      <c r="Y22" s="48">
        <f t="shared" si="13"/>
        <v>241.3</v>
      </c>
      <c r="Z22" s="48">
        <f t="shared" si="13"/>
        <v>1841.6999999999998</v>
      </c>
      <c r="AA22" s="48">
        <f t="shared" si="13"/>
        <v>250.2</v>
      </c>
      <c r="AB22" s="30">
        <f t="shared" si="1"/>
        <v>0.023621609604268512</v>
      </c>
      <c r="AC22" s="30">
        <f t="shared" si="2"/>
        <v>0.0368835474513054</v>
      </c>
      <c r="AD22" s="30">
        <f t="shared" si="3"/>
        <v>0.04487688641779175</v>
      </c>
      <c r="AE22" s="30">
        <f t="shared" si="4"/>
        <v>0.0696879008123128</v>
      </c>
      <c r="AF22" s="30">
        <f t="shared" si="5"/>
        <v>0.09234875444839852</v>
      </c>
      <c r="AG22" s="30">
        <f t="shared" si="6"/>
        <v>0.12398921832884091</v>
      </c>
      <c r="AH22" s="44">
        <f t="shared" si="7"/>
        <v>0.025189904435187316</v>
      </c>
      <c r="AI22" s="44">
        <f t="shared" si="8"/>
        <v>0.047783621337340154</v>
      </c>
      <c r="AJ22" s="44">
        <f t="shared" si="9"/>
        <v>0.09603898145237344</v>
      </c>
      <c r="AM22" s="60"/>
      <c r="AN22" s="60"/>
      <c r="AO22" s="60"/>
      <c r="AP22" s="62"/>
      <c r="AQ22" s="62"/>
      <c r="AR22" s="62"/>
      <c r="AS22" s="62"/>
      <c r="AT22" s="62"/>
      <c r="AU22" s="62"/>
    </row>
    <row r="23" spans="1:47" ht="30.75" customHeight="1">
      <c r="A23" s="11" t="s">
        <v>16</v>
      </c>
      <c r="B23" s="32">
        <f aca="true" t="shared" si="14" ref="B23:AA23">SUM(B24:B27)</f>
        <v>1492.3999999999999</v>
      </c>
      <c r="C23" s="32">
        <f t="shared" si="14"/>
        <v>190.50000000000003</v>
      </c>
      <c r="D23" s="32">
        <f t="shared" si="14"/>
        <v>1492.3</v>
      </c>
      <c r="E23" s="32">
        <f t="shared" si="14"/>
        <v>191.8</v>
      </c>
      <c r="F23" s="32">
        <f t="shared" si="14"/>
        <v>1504</v>
      </c>
      <c r="G23" s="32">
        <f t="shared" si="14"/>
        <v>190.2</v>
      </c>
      <c r="H23" s="32">
        <f t="shared" si="14"/>
        <v>1503.3</v>
      </c>
      <c r="I23" s="32">
        <f t="shared" si="14"/>
        <v>195.8</v>
      </c>
      <c r="J23" s="32">
        <f t="shared" si="14"/>
        <v>1534.7</v>
      </c>
      <c r="K23" s="32">
        <f t="shared" si="14"/>
        <v>193.60000000000002</v>
      </c>
      <c r="L23" s="32">
        <f t="shared" si="14"/>
        <v>1541.3000000000002</v>
      </c>
      <c r="M23" s="32">
        <f t="shared" si="14"/>
        <v>195.8</v>
      </c>
      <c r="N23" s="32">
        <f t="shared" si="14"/>
        <v>1564.1999999999998</v>
      </c>
      <c r="O23" s="32">
        <f t="shared" si="14"/>
        <v>201.3</v>
      </c>
      <c r="P23" s="32">
        <f t="shared" si="14"/>
        <v>1561.9</v>
      </c>
      <c r="Q23" s="32">
        <f t="shared" si="14"/>
        <v>200</v>
      </c>
      <c r="R23" s="32">
        <f t="shared" si="14"/>
        <v>1568.6</v>
      </c>
      <c r="S23" s="32">
        <f t="shared" si="14"/>
        <v>202.1</v>
      </c>
      <c r="T23" s="32">
        <f t="shared" si="14"/>
        <v>1581.2</v>
      </c>
      <c r="U23" s="32">
        <f t="shared" si="14"/>
        <v>210.2</v>
      </c>
      <c r="V23" s="32">
        <f t="shared" si="14"/>
        <v>1550.3</v>
      </c>
      <c r="W23" s="32">
        <f t="shared" si="14"/>
        <v>211.6</v>
      </c>
      <c r="X23" s="32">
        <f t="shared" si="14"/>
        <v>1592.5</v>
      </c>
      <c r="Y23" s="32">
        <f t="shared" si="14"/>
        <v>204.50000000000003</v>
      </c>
      <c r="Z23" s="32">
        <f t="shared" si="14"/>
        <v>1627.6</v>
      </c>
      <c r="AA23" s="32">
        <f t="shared" si="14"/>
        <v>215.89999999999998</v>
      </c>
      <c r="AB23" s="45">
        <f t="shared" si="1"/>
        <v>0.022040816326530654</v>
      </c>
      <c r="AC23" s="45">
        <f t="shared" si="2"/>
        <v>0.055745721271393434</v>
      </c>
      <c r="AD23" s="45">
        <f t="shared" si="3"/>
        <v>0.040531901291394945</v>
      </c>
      <c r="AE23" s="45">
        <f t="shared" si="4"/>
        <v>0.07252856433184274</v>
      </c>
      <c r="AF23" s="45">
        <f t="shared" si="5"/>
        <v>0.09059233449477366</v>
      </c>
      <c r="AG23" s="45">
        <f t="shared" si="6"/>
        <v>0.13333333333333308</v>
      </c>
      <c r="AH23" s="46">
        <f t="shared" si="7"/>
        <v>0.025876460767946474</v>
      </c>
      <c r="AI23" s="46">
        <f t="shared" si="8"/>
        <v>0.04418011894647411</v>
      </c>
      <c r="AJ23" s="46">
        <f t="shared" si="9"/>
        <v>0.09543050686315291</v>
      </c>
      <c r="AM23" s="60"/>
      <c r="AN23" s="60"/>
      <c r="AO23" s="60"/>
      <c r="AP23" s="62"/>
      <c r="AQ23" s="62"/>
      <c r="AR23" s="62"/>
      <c r="AS23" s="62"/>
      <c r="AT23" s="62"/>
      <c r="AU23" s="62"/>
    </row>
    <row r="24" spans="1:47" ht="30.75" customHeight="1">
      <c r="A24" s="12" t="s">
        <v>17</v>
      </c>
      <c r="B24" s="32">
        <v>281</v>
      </c>
      <c r="C24" s="32">
        <v>0.6</v>
      </c>
      <c r="D24" s="32">
        <v>290.6</v>
      </c>
      <c r="E24" s="32">
        <v>0.9</v>
      </c>
      <c r="F24" s="32">
        <v>287.9</v>
      </c>
      <c r="G24" s="32">
        <v>0.8</v>
      </c>
      <c r="H24" s="32">
        <v>295.7</v>
      </c>
      <c r="I24" s="32">
        <v>1.3</v>
      </c>
      <c r="J24" s="32">
        <v>311.9</v>
      </c>
      <c r="K24" s="32">
        <v>1.3</v>
      </c>
      <c r="L24" s="32">
        <v>307.3</v>
      </c>
      <c r="M24" s="32">
        <v>1.3</v>
      </c>
      <c r="N24" s="32">
        <v>285.8</v>
      </c>
      <c r="O24" s="32">
        <v>2.4</v>
      </c>
      <c r="P24" s="32">
        <v>285.6</v>
      </c>
      <c r="Q24" s="32">
        <v>1.3</v>
      </c>
      <c r="R24" s="32">
        <v>291.2</v>
      </c>
      <c r="S24" s="32">
        <v>0.7</v>
      </c>
      <c r="T24" s="32">
        <v>290.6</v>
      </c>
      <c r="U24" s="32">
        <v>0.8</v>
      </c>
      <c r="V24" s="32">
        <v>290.4</v>
      </c>
      <c r="W24" s="32">
        <v>0.6</v>
      </c>
      <c r="X24" s="32">
        <v>321.3</v>
      </c>
      <c r="Y24" s="32">
        <v>0.6</v>
      </c>
      <c r="Z24" s="32">
        <v>315.8</v>
      </c>
      <c r="AA24" s="32">
        <v>1.5</v>
      </c>
      <c r="AB24" s="45">
        <f t="shared" si="1"/>
        <v>-0.01711795829442886</v>
      </c>
      <c r="AC24" s="45">
        <f t="shared" si="2"/>
        <v>1.5</v>
      </c>
      <c r="AD24" s="45">
        <f t="shared" si="3"/>
        <v>0.10496850944716574</v>
      </c>
      <c r="AE24" s="45">
        <f t="shared" si="4"/>
        <v>-0.375</v>
      </c>
      <c r="AF24" s="45">
        <f t="shared" si="5"/>
        <v>0.12384341637010676</v>
      </c>
      <c r="AG24" s="45">
        <f t="shared" si="6"/>
        <v>1.5</v>
      </c>
      <c r="AH24" s="46">
        <f t="shared" si="7"/>
        <v>-0.014290152221186792</v>
      </c>
      <c r="AI24" s="46">
        <f t="shared" si="8"/>
        <v>0.10097154753643323</v>
      </c>
      <c r="AJ24" s="46">
        <f t="shared" si="9"/>
        <v>0.12677556818181812</v>
      </c>
      <c r="AM24" s="60"/>
      <c r="AN24" s="60"/>
      <c r="AO24" s="60"/>
      <c r="AP24" s="62"/>
      <c r="AQ24" s="62"/>
      <c r="AR24" s="62"/>
      <c r="AS24" s="62"/>
      <c r="AT24" s="62"/>
      <c r="AU24" s="62"/>
    </row>
    <row r="25" spans="1:47" ht="30.75" customHeight="1">
      <c r="A25" s="12" t="s">
        <v>18</v>
      </c>
      <c r="B25" s="32">
        <v>221.4</v>
      </c>
      <c r="C25" s="32">
        <v>5.8</v>
      </c>
      <c r="D25" s="32">
        <v>216.7</v>
      </c>
      <c r="E25" s="32">
        <v>6</v>
      </c>
      <c r="F25" s="32">
        <v>226.7</v>
      </c>
      <c r="G25" s="32">
        <v>6.3</v>
      </c>
      <c r="H25" s="32">
        <v>213.7</v>
      </c>
      <c r="I25" s="32">
        <v>6.5</v>
      </c>
      <c r="J25" s="32">
        <v>220.8</v>
      </c>
      <c r="K25" s="32">
        <v>6.1</v>
      </c>
      <c r="L25" s="32">
        <v>220.2</v>
      </c>
      <c r="M25" s="32">
        <v>8.4</v>
      </c>
      <c r="N25" s="32">
        <v>239</v>
      </c>
      <c r="O25" s="32">
        <v>8.9</v>
      </c>
      <c r="P25" s="32">
        <v>237.4</v>
      </c>
      <c r="Q25" s="32">
        <v>8.4</v>
      </c>
      <c r="R25" s="32">
        <v>221.3</v>
      </c>
      <c r="S25" s="32">
        <v>8.8</v>
      </c>
      <c r="T25" s="32">
        <v>228.4</v>
      </c>
      <c r="U25" s="32">
        <v>10.9</v>
      </c>
      <c r="V25" s="32">
        <v>197.6</v>
      </c>
      <c r="W25" s="32">
        <v>7.5</v>
      </c>
      <c r="X25" s="32">
        <v>210.3</v>
      </c>
      <c r="Y25" s="32">
        <v>7.3</v>
      </c>
      <c r="Z25" s="32">
        <v>202.9</v>
      </c>
      <c r="AA25" s="32">
        <v>9.7</v>
      </c>
      <c r="AB25" s="45">
        <f t="shared" si="1"/>
        <v>-0.03518782691393252</v>
      </c>
      <c r="AC25" s="45">
        <f t="shared" si="2"/>
        <v>0.3287671232876712</v>
      </c>
      <c r="AD25" s="45">
        <f t="shared" si="3"/>
        <v>-0.15104602510460252</v>
      </c>
      <c r="AE25" s="45">
        <f t="shared" si="4"/>
        <v>0.08988764044943798</v>
      </c>
      <c r="AF25" s="45">
        <f t="shared" si="5"/>
        <v>-0.08355916892502258</v>
      </c>
      <c r="AG25" s="45">
        <f t="shared" si="6"/>
        <v>0.6724137931034482</v>
      </c>
      <c r="AH25" s="46">
        <f t="shared" si="7"/>
        <v>-0.022977941176470673</v>
      </c>
      <c r="AI25" s="46">
        <f t="shared" si="8"/>
        <v>-0.14239612747075436</v>
      </c>
      <c r="AJ25" s="46">
        <f t="shared" si="9"/>
        <v>-0.06426056338028174</v>
      </c>
      <c r="AM25" s="60"/>
      <c r="AN25" s="60"/>
      <c r="AO25" s="60"/>
      <c r="AP25" s="62"/>
      <c r="AQ25" s="62"/>
      <c r="AR25" s="62"/>
      <c r="AS25" s="62"/>
      <c r="AT25" s="62"/>
      <c r="AU25" s="62"/>
    </row>
    <row r="26" spans="1:47" ht="30.75" customHeight="1">
      <c r="A26" s="12" t="s">
        <v>8</v>
      </c>
      <c r="B26" s="32">
        <v>955.7</v>
      </c>
      <c r="C26" s="32">
        <v>177.8</v>
      </c>
      <c r="D26" s="32">
        <v>952</v>
      </c>
      <c r="E26" s="32">
        <v>179.1</v>
      </c>
      <c r="F26" s="32">
        <v>961.4</v>
      </c>
      <c r="G26" s="32">
        <v>177</v>
      </c>
      <c r="H26" s="32">
        <v>964.1</v>
      </c>
      <c r="I26" s="32">
        <v>182.1</v>
      </c>
      <c r="J26" s="32">
        <v>972.5</v>
      </c>
      <c r="K26" s="32">
        <v>180.4</v>
      </c>
      <c r="L26" s="32">
        <v>983.4</v>
      </c>
      <c r="M26" s="32">
        <v>180.3</v>
      </c>
      <c r="N26" s="32">
        <v>1007.3</v>
      </c>
      <c r="O26" s="32">
        <v>184</v>
      </c>
      <c r="P26" s="32">
        <v>1006.5</v>
      </c>
      <c r="Q26" s="32">
        <v>184.4</v>
      </c>
      <c r="R26" s="32">
        <v>1020.6</v>
      </c>
      <c r="S26" s="32">
        <v>186.4</v>
      </c>
      <c r="T26" s="32">
        <v>1028.2</v>
      </c>
      <c r="U26" s="32">
        <v>191.6</v>
      </c>
      <c r="V26" s="32">
        <v>1026.6</v>
      </c>
      <c r="W26" s="32">
        <v>191.3</v>
      </c>
      <c r="X26" s="32">
        <v>1028.4</v>
      </c>
      <c r="Y26" s="32">
        <v>189.8</v>
      </c>
      <c r="Z26" s="32">
        <v>1067.3</v>
      </c>
      <c r="AA26" s="32">
        <v>198.1</v>
      </c>
      <c r="AB26" s="45">
        <f t="shared" si="1"/>
        <v>0.03782574873590039</v>
      </c>
      <c r="AC26" s="45">
        <f t="shared" si="2"/>
        <v>0.043730242360379146</v>
      </c>
      <c r="AD26" s="45">
        <f t="shared" si="3"/>
        <v>0.059565174228134676</v>
      </c>
      <c r="AE26" s="45">
        <f t="shared" si="4"/>
        <v>0.07663043478260856</v>
      </c>
      <c r="AF26" s="45">
        <f t="shared" si="5"/>
        <v>0.11677304593491677</v>
      </c>
      <c r="AG26" s="45">
        <f t="shared" si="6"/>
        <v>0.11417322834645649</v>
      </c>
      <c r="AH26" s="46">
        <f t="shared" si="7"/>
        <v>0.038745690362830265</v>
      </c>
      <c r="AI26" s="46">
        <f t="shared" si="8"/>
        <v>0.062200956937799035</v>
      </c>
      <c r="AJ26" s="46">
        <f t="shared" si="9"/>
        <v>0.11636524040582263</v>
      </c>
      <c r="AM26" s="60"/>
      <c r="AN26" s="60"/>
      <c r="AO26" s="60"/>
      <c r="AP26" s="62"/>
      <c r="AQ26" s="62"/>
      <c r="AR26" s="62"/>
      <c r="AS26" s="62"/>
      <c r="AT26" s="62"/>
      <c r="AU26" s="62"/>
    </row>
    <row r="27" spans="1:47" ht="30.75" customHeight="1">
      <c r="A27" s="12" t="s">
        <v>9</v>
      </c>
      <c r="B27" s="32">
        <v>34.3</v>
      </c>
      <c r="C27" s="32">
        <v>6.3</v>
      </c>
      <c r="D27" s="32">
        <v>33</v>
      </c>
      <c r="E27" s="32">
        <v>5.8</v>
      </c>
      <c r="F27" s="32">
        <v>28</v>
      </c>
      <c r="G27" s="32">
        <v>6.1</v>
      </c>
      <c r="H27" s="32">
        <v>29.8</v>
      </c>
      <c r="I27" s="32">
        <v>5.9</v>
      </c>
      <c r="J27" s="32">
        <v>29.5</v>
      </c>
      <c r="K27" s="32">
        <v>5.8</v>
      </c>
      <c r="L27" s="32">
        <v>30.4</v>
      </c>
      <c r="M27" s="32">
        <v>5.8</v>
      </c>
      <c r="N27" s="32">
        <v>32.1</v>
      </c>
      <c r="O27" s="32">
        <v>6</v>
      </c>
      <c r="P27" s="32">
        <v>32.4</v>
      </c>
      <c r="Q27" s="32">
        <v>5.9</v>
      </c>
      <c r="R27" s="32">
        <v>35.5</v>
      </c>
      <c r="S27" s="32">
        <v>6.2</v>
      </c>
      <c r="T27" s="32">
        <v>34</v>
      </c>
      <c r="U27" s="32">
        <v>6.9</v>
      </c>
      <c r="V27" s="32">
        <v>35.7</v>
      </c>
      <c r="W27" s="32">
        <v>12.2</v>
      </c>
      <c r="X27" s="32">
        <v>32.5</v>
      </c>
      <c r="Y27" s="32">
        <v>6.8</v>
      </c>
      <c r="Z27" s="32">
        <v>41.6</v>
      </c>
      <c r="AA27" s="32">
        <v>6.6</v>
      </c>
      <c r="AB27" s="45">
        <f t="shared" si="1"/>
        <v>0.28</v>
      </c>
      <c r="AC27" s="45">
        <f t="shared" si="2"/>
        <v>-0.02941176470588236</v>
      </c>
      <c r="AD27" s="45">
        <f t="shared" si="3"/>
        <v>0.2959501557632398</v>
      </c>
      <c r="AE27" s="45">
        <f t="shared" si="4"/>
        <v>0.09999999999999987</v>
      </c>
      <c r="AF27" s="45">
        <f t="shared" si="5"/>
        <v>0.2128279883381925</v>
      </c>
      <c r="AG27" s="45">
        <f t="shared" si="6"/>
        <v>0.04761904761904767</v>
      </c>
      <c r="AH27" s="46">
        <f t="shared" si="7"/>
        <v>0.22646310432569994</v>
      </c>
      <c r="AI27" s="46">
        <f t="shared" si="8"/>
        <v>0.2650918635170605</v>
      </c>
      <c r="AJ27" s="46">
        <f t="shared" si="9"/>
        <v>0.1871921182266012</v>
      </c>
      <c r="AM27" s="60"/>
      <c r="AN27" s="60"/>
      <c r="AO27" s="60"/>
      <c r="AP27" s="62"/>
      <c r="AQ27" s="62"/>
      <c r="AR27" s="62"/>
      <c r="AS27" s="62"/>
      <c r="AT27" s="62"/>
      <c r="AU27" s="62"/>
    </row>
    <row r="28" spans="1:47" ht="30.75" customHeight="1">
      <c r="A28" s="11" t="s">
        <v>19</v>
      </c>
      <c r="B28" s="32">
        <v>193.6</v>
      </c>
      <c r="C28" s="32">
        <v>32.1</v>
      </c>
      <c r="D28" s="32">
        <v>199.39999999999998</v>
      </c>
      <c r="E28" s="32">
        <v>31.6</v>
      </c>
      <c r="F28" s="32">
        <v>202.4</v>
      </c>
      <c r="G28" s="32">
        <v>32.1</v>
      </c>
      <c r="H28" s="32">
        <v>209.5</v>
      </c>
      <c r="I28" s="32">
        <v>33.7</v>
      </c>
      <c r="J28" s="32">
        <v>205.2</v>
      </c>
      <c r="K28" s="32">
        <v>33.8</v>
      </c>
      <c r="L28" s="32">
        <v>196.5</v>
      </c>
      <c r="M28" s="32">
        <v>33.2</v>
      </c>
      <c r="N28" s="32">
        <v>198.4</v>
      </c>
      <c r="O28" s="32">
        <v>32.6</v>
      </c>
      <c r="P28" s="32">
        <v>187.4</v>
      </c>
      <c r="Q28" s="32">
        <v>33.1</v>
      </c>
      <c r="R28" s="32">
        <v>183.8</v>
      </c>
      <c r="S28" s="32">
        <v>33.7</v>
      </c>
      <c r="T28" s="32">
        <v>179.4</v>
      </c>
      <c r="U28" s="32">
        <v>35.4</v>
      </c>
      <c r="V28" s="32">
        <v>211.5</v>
      </c>
      <c r="W28" s="32">
        <v>35</v>
      </c>
      <c r="X28" s="32">
        <v>206.7</v>
      </c>
      <c r="Y28" s="32">
        <v>36.8</v>
      </c>
      <c r="Z28" s="32">
        <v>214.1</v>
      </c>
      <c r="AA28" s="32">
        <v>34.3</v>
      </c>
      <c r="AB28" s="45">
        <f t="shared" si="1"/>
        <v>0.035800677310111384</v>
      </c>
      <c r="AC28" s="45">
        <f t="shared" si="2"/>
        <v>-0.06793478260869568</v>
      </c>
      <c r="AD28" s="45">
        <f t="shared" si="3"/>
        <v>0.079133064516129</v>
      </c>
      <c r="AE28" s="45">
        <f t="shared" si="4"/>
        <v>0.0521472392638036</v>
      </c>
      <c r="AF28" s="45">
        <f t="shared" si="5"/>
        <v>0.10588842975206614</v>
      </c>
      <c r="AG28" s="45">
        <f t="shared" si="6"/>
        <v>0.06853582554517113</v>
      </c>
      <c r="AH28" s="46">
        <f t="shared" si="7"/>
        <v>0.020123203285420832</v>
      </c>
      <c r="AI28" s="46">
        <f t="shared" si="8"/>
        <v>0.07532467532467524</v>
      </c>
      <c r="AJ28" s="46">
        <f t="shared" si="9"/>
        <v>0.10057598582188731</v>
      </c>
      <c r="AM28" s="60"/>
      <c r="AN28" s="60"/>
      <c r="AO28" s="60"/>
      <c r="AP28" s="62"/>
      <c r="AQ28" s="62"/>
      <c r="AR28" s="62"/>
      <c r="AS28" s="62"/>
      <c r="AT28" s="62"/>
      <c r="AU28" s="62"/>
    </row>
    <row r="29" spans="1:47" s="37" customFormat="1" ht="30.75" customHeight="1">
      <c r="A29" s="13" t="s">
        <v>54</v>
      </c>
      <c r="B29" s="27">
        <v>330.9</v>
      </c>
      <c r="C29" s="27">
        <v>53.6</v>
      </c>
      <c r="D29" s="27">
        <v>336</v>
      </c>
      <c r="E29" s="27">
        <v>53.9</v>
      </c>
      <c r="F29" s="27">
        <v>339</v>
      </c>
      <c r="G29" s="27">
        <v>54.1</v>
      </c>
      <c r="H29" s="27">
        <v>339.5</v>
      </c>
      <c r="I29" s="27">
        <v>54.2</v>
      </c>
      <c r="J29" s="27">
        <v>341.9</v>
      </c>
      <c r="K29" s="27">
        <v>54.4</v>
      </c>
      <c r="L29" s="27">
        <v>344.8</v>
      </c>
      <c r="M29" s="27">
        <v>54.5</v>
      </c>
      <c r="N29" s="27">
        <v>348.5</v>
      </c>
      <c r="O29" s="27">
        <v>54</v>
      </c>
      <c r="P29" s="27">
        <v>350.2</v>
      </c>
      <c r="Q29" s="27">
        <v>54.1</v>
      </c>
      <c r="R29" s="27">
        <v>346</v>
      </c>
      <c r="S29" s="27">
        <v>54.3</v>
      </c>
      <c r="T29" s="27">
        <v>341</v>
      </c>
      <c r="U29" s="27">
        <v>54.5</v>
      </c>
      <c r="V29" s="27">
        <v>341.5</v>
      </c>
      <c r="W29" s="27">
        <v>54.4</v>
      </c>
      <c r="X29" s="27">
        <v>343.9</v>
      </c>
      <c r="Y29" s="27">
        <v>54.8</v>
      </c>
      <c r="Z29" s="27">
        <v>343.7</v>
      </c>
      <c r="AA29" s="27">
        <v>55.6</v>
      </c>
      <c r="AB29" s="28">
        <f t="shared" si="1"/>
        <v>-0.0005815644082581839</v>
      </c>
      <c r="AC29" s="28">
        <f t="shared" si="2"/>
        <v>0.014598540145985384</v>
      </c>
      <c r="AD29" s="28">
        <f t="shared" si="3"/>
        <v>-0.013773314203730291</v>
      </c>
      <c r="AE29" s="28">
        <f t="shared" si="4"/>
        <v>0.029629629629629672</v>
      </c>
      <c r="AF29" s="28">
        <f t="shared" si="5"/>
        <v>0.03868238138410396</v>
      </c>
      <c r="AG29" s="28">
        <f t="shared" si="6"/>
        <v>0.03731343283582089</v>
      </c>
      <c r="AH29" s="43">
        <f t="shared" si="7"/>
        <v>0.0015048908954100604</v>
      </c>
      <c r="AI29" s="43">
        <f t="shared" si="8"/>
        <v>-0.00795031055900619</v>
      </c>
      <c r="AJ29" s="43">
        <f t="shared" si="9"/>
        <v>0.03849154746423933</v>
      </c>
      <c r="AM29" s="61"/>
      <c r="AN29" s="61"/>
      <c r="AO29" s="61"/>
      <c r="AP29" s="62"/>
      <c r="AQ29" s="62"/>
      <c r="AR29" s="62"/>
      <c r="AS29" s="63"/>
      <c r="AT29" s="63"/>
      <c r="AU29" s="63"/>
    </row>
    <row r="30" spans="1:47" ht="30.75" customHeight="1">
      <c r="A30" s="13" t="s">
        <v>20</v>
      </c>
      <c r="B30" s="27">
        <v>92.9</v>
      </c>
      <c r="C30" s="27">
        <v>30.5</v>
      </c>
      <c r="D30" s="27">
        <v>93.1</v>
      </c>
      <c r="E30" s="27">
        <v>30.5</v>
      </c>
      <c r="F30" s="27">
        <v>93.3</v>
      </c>
      <c r="G30" s="27">
        <v>29.7</v>
      </c>
      <c r="H30" s="27">
        <v>91.6</v>
      </c>
      <c r="I30" s="27">
        <v>29.3</v>
      </c>
      <c r="J30" s="27">
        <v>91.6</v>
      </c>
      <c r="K30" s="27">
        <v>29.3</v>
      </c>
      <c r="L30" s="27">
        <v>91.9</v>
      </c>
      <c r="M30" s="27">
        <v>29</v>
      </c>
      <c r="N30" s="27">
        <v>92.9</v>
      </c>
      <c r="O30" s="27">
        <v>28.6</v>
      </c>
      <c r="P30" s="27">
        <v>93.9</v>
      </c>
      <c r="Q30" s="27">
        <v>28.7</v>
      </c>
      <c r="R30" s="27">
        <v>94.5</v>
      </c>
      <c r="S30" s="27">
        <v>27.8</v>
      </c>
      <c r="T30" s="27">
        <v>94.6</v>
      </c>
      <c r="U30" s="27">
        <v>27.1</v>
      </c>
      <c r="V30" s="27">
        <v>94.3</v>
      </c>
      <c r="W30" s="27">
        <v>27.1</v>
      </c>
      <c r="X30" s="27">
        <v>95.1</v>
      </c>
      <c r="Y30" s="27">
        <v>27.2</v>
      </c>
      <c r="Z30" s="27">
        <v>94.1</v>
      </c>
      <c r="AA30" s="27">
        <v>26.9</v>
      </c>
      <c r="AB30" s="28">
        <f t="shared" si="1"/>
        <v>-0.01051524710830709</v>
      </c>
      <c r="AC30" s="28">
        <f t="shared" si="2"/>
        <v>-0.011029411764705954</v>
      </c>
      <c r="AD30" s="28">
        <f t="shared" si="3"/>
        <v>0.012917115177610183</v>
      </c>
      <c r="AE30" s="28">
        <f t="shared" si="4"/>
        <v>-0.05944055944055948</v>
      </c>
      <c r="AF30" s="28">
        <f t="shared" si="5"/>
        <v>0.012917115177610183</v>
      </c>
      <c r="AG30" s="28">
        <f t="shared" si="6"/>
        <v>-0.11803278688524599</v>
      </c>
      <c r="AH30" s="43">
        <f t="shared" si="7"/>
        <v>-0.010629599345870822</v>
      </c>
      <c r="AI30" s="43">
        <f t="shared" si="8"/>
        <v>-0.004115226337448541</v>
      </c>
      <c r="AJ30" s="43">
        <f t="shared" si="9"/>
        <v>-0.01944894651539708</v>
      </c>
      <c r="AM30" s="60"/>
      <c r="AN30" s="60"/>
      <c r="AO30" s="60"/>
      <c r="AP30" s="62"/>
      <c r="AQ30" s="62"/>
      <c r="AR30" s="62"/>
      <c r="AS30" s="62"/>
      <c r="AT30" s="62"/>
      <c r="AU30" s="62"/>
    </row>
    <row r="31" spans="1:47" ht="30.75" customHeight="1">
      <c r="A31" s="14" t="s">
        <v>21</v>
      </c>
      <c r="B31" s="27">
        <v>33.4</v>
      </c>
      <c r="C31" s="27">
        <v>3</v>
      </c>
      <c r="D31" s="27">
        <v>32.9</v>
      </c>
      <c r="E31" s="27">
        <v>3</v>
      </c>
      <c r="F31" s="27">
        <v>32.8</v>
      </c>
      <c r="G31" s="27">
        <v>3</v>
      </c>
      <c r="H31" s="27">
        <v>32.4</v>
      </c>
      <c r="I31" s="27">
        <v>2.7</v>
      </c>
      <c r="J31" s="27">
        <v>32.6</v>
      </c>
      <c r="K31" s="27">
        <v>2.8</v>
      </c>
      <c r="L31" s="27">
        <v>32.2</v>
      </c>
      <c r="M31" s="27">
        <v>2.9</v>
      </c>
      <c r="N31" s="27">
        <v>32</v>
      </c>
      <c r="O31" s="27">
        <v>2.8</v>
      </c>
      <c r="P31" s="27">
        <v>32.7</v>
      </c>
      <c r="Q31" s="27">
        <v>2.7</v>
      </c>
      <c r="R31" s="27">
        <v>32.7</v>
      </c>
      <c r="S31" s="27">
        <v>2.6</v>
      </c>
      <c r="T31" s="27">
        <v>33.1</v>
      </c>
      <c r="U31" s="27">
        <v>2.4</v>
      </c>
      <c r="V31" s="27">
        <v>33.2</v>
      </c>
      <c r="W31" s="27">
        <v>2.4</v>
      </c>
      <c r="X31" s="27">
        <v>33.3</v>
      </c>
      <c r="Y31" s="27">
        <v>2.4</v>
      </c>
      <c r="Z31" s="27">
        <v>34.1</v>
      </c>
      <c r="AA31" s="27">
        <v>2.3</v>
      </c>
      <c r="AB31" s="28">
        <f t="shared" si="1"/>
        <v>0.02402402402402415</v>
      </c>
      <c r="AC31" s="28">
        <f t="shared" si="2"/>
        <v>-0.04166666666666674</v>
      </c>
      <c r="AD31" s="28">
        <f t="shared" si="3"/>
        <v>0.06562500000000004</v>
      </c>
      <c r="AE31" s="28">
        <f t="shared" si="4"/>
        <v>-0.1785714285714286</v>
      </c>
      <c r="AF31" s="28">
        <f t="shared" si="5"/>
        <v>0.020958083832335328</v>
      </c>
      <c r="AG31" s="28">
        <f t="shared" si="6"/>
        <v>-0.2333333333333334</v>
      </c>
      <c r="AH31" s="43">
        <f t="shared" si="7"/>
        <v>0.019607843137255054</v>
      </c>
      <c r="AI31" s="43">
        <f t="shared" si="8"/>
        <v>0.04597701149425282</v>
      </c>
      <c r="AJ31" s="43">
        <f t="shared" si="9"/>
        <v>0</v>
      </c>
      <c r="AM31" s="60"/>
      <c r="AN31" s="60"/>
      <c r="AO31" s="60"/>
      <c r="AP31" s="62"/>
      <c r="AQ31" s="62"/>
      <c r="AR31" s="62"/>
      <c r="AS31" s="62"/>
      <c r="AT31" s="62"/>
      <c r="AU31" s="62"/>
    </row>
    <row r="32" spans="1:47" ht="30.75" customHeight="1">
      <c r="A32" s="15" t="s">
        <v>55</v>
      </c>
      <c r="B32" s="49">
        <v>0.799</v>
      </c>
      <c r="C32" s="49">
        <v>0.613</v>
      </c>
      <c r="D32" s="49">
        <v>0.8</v>
      </c>
      <c r="E32" s="49">
        <v>0.595</v>
      </c>
      <c r="F32" s="49">
        <v>0.797</v>
      </c>
      <c r="G32" s="49">
        <v>0.61</v>
      </c>
      <c r="H32" s="49">
        <v>0.801</v>
      </c>
      <c r="I32" s="49">
        <v>0.612</v>
      </c>
      <c r="J32" s="49">
        <v>0.787</v>
      </c>
      <c r="K32" s="49">
        <v>0.63</v>
      </c>
      <c r="L32" s="49">
        <v>0.798</v>
      </c>
      <c r="M32" s="49">
        <v>0.64</v>
      </c>
      <c r="N32" s="49">
        <v>0.794</v>
      </c>
      <c r="O32" s="49">
        <v>0.617</v>
      </c>
      <c r="P32" s="49">
        <v>0.802</v>
      </c>
      <c r="Q32" s="49">
        <v>0.612</v>
      </c>
      <c r="R32" s="49">
        <v>0.812</v>
      </c>
      <c r="S32" s="49">
        <v>0.613</v>
      </c>
      <c r="T32" s="49">
        <v>0.822</v>
      </c>
      <c r="U32" s="49">
        <v>0.597</v>
      </c>
      <c r="V32" s="49">
        <v>0.818</v>
      </c>
      <c r="W32" s="49">
        <v>0.606</v>
      </c>
      <c r="X32" s="49">
        <v>0.828</v>
      </c>
      <c r="Y32" s="49">
        <v>0.614</v>
      </c>
      <c r="Z32" s="49">
        <v>0.813</v>
      </c>
      <c r="AA32" s="49">
        <v>0.625</v>
      </c>
      <c r="AB32" s="30">
        <f t="shared" si="1"/>
        <v>-0.018115942028985477</v>
      </c>
      <c r="AC32" s="30">
        <f t="shared" si="2"/>
        <v>0.01791530944625408</v>
      </c>
      <c r="AD32" s="30">
        <f t="shared" si="3"/>
        <v>0.023929471032745564</v>
      </c>
      <c r="AE32" s="30">
        <f t="shared" si="4"/>
        <v>0.01296596434359798</v>
      </c>
      <c r="AF32" s="30">
        <f t="shared" si="5"/>
        <v>0.017521902377972243</v>
      </c>
      <c r="AG32" s="30">
        <f t="shared" si="6"/>
        <v>0.019575856443719397</v>
      </c>
      <c r="AH32" s="44">
        <v>-0.014943960149439661</v>
      </c>
      <c r="AI32" s="44">
        <v>0.023285899094437346</v>
      </c>
      <c r="AJ32" s="44">
        <v>0.018018018018018056</v>
      </c>
      <c r="AM32" s="60"/>
      <c r="AN32" s="60"/>
      <c r="AO32" s="60"/>
      <c r="AP32" s="62"/>
      <c r="AQ32" s="62"/>
      <c r="AR32" s="62"/>
      <c r="AS32" s="62"/>
      <c r="AT32" s="62"/>
      <c r="AU32" s="62"/>
    </row>
    <row r="33" spans="1:47" ht="30.75" customHeight="1">
      <c r="A33" s="16" t="s">
        <v>56</v>
      </c>
      <c r="B33" s="33">
        <v>0.16</v>
      </c>
      <c r="C33" s="33">
        <v>0.339</v>
      </c>
      <c r="D33" s="33">
        <v>0.156</v>
      </c>
      <c r="E33" s="33">
        <v>0.351</v>
      </c>
      <c r="F33" s="33">
        <v>0.158</v>
      </c>
      <c r="G33" s="33">
        <v>0.345</v>
      </c>
      <c r="H33" s="33">
        <v>0.162</v>
      </c>
      <c r="I33" s="33">
        <v>0.339</v>
      </c>
      <c r="J33" s="33">
        <v>0.161</v>
      </c>
      <c r="K33" s="33">
        <v>0.349</v>
      </c>
      <c r="L33" s="33">
        <v>0.169</v>
      </c>
      <c r="M33" s="33">
        <v>0.337</v>
      </c>
      <c r="N33" s="33">
        <v>0.174</v>
      </c>
      <c r="O33" s="33">
        <v>0.343</v>
      </c>
      <c r="P33" s="33">
        <v>0.175</v>
      </c>
      <c r="Q33" s="33">
        <v>0.342</v>
      </c>
      <c r="R33" s="33">
        <v>0.175</v>
      </c>
      <c r="S33" s="33">
        <v>0.352</v>
      </c>
      <c r="T33" s="33">
        <v>0.168</v>
      </c>
      <c r="U33" s="33">
        <v>0.341</v>
      </c>
      <c r="V33" s="33">
        <v>0.166</v>
      </c>
      <c r="W33" s="33">
        <v>0.334</v>
      </c>
      <c r="X33" s="33">
        <v>0.162</v>
      </c>
      <c r="Y33" s="33">
        <v>0.356</v>
      </c>
      <c r="Z33" s="33">
        <v>0.158</v>
      </c>
      <c r="AA33" s="33">
        <v>0.334</v>
      </c>
      <c r="AB33" s="28">
        <f>Z33/X33-1</f>
        <v>-0.024691358024691357</v>
      </c>
      <c r="AC33" s="28">
        <f>AA33/Y33-1</f>
        <v>-0.06179775280898869</v>
      </c>
      <c r="AD33" s="28">
        <f>Z33/N33-1</f>
        <v>-0.09195402298850563</v>
      </c>
      <c r="AE33" s="28">
        <f>AA33/O33-1</f>
        <v>-0.026239067055393583</v>
      </c>
      <c r="AF33" s="28">
        <f>Z33/B33-1</f>
        <v>-0.012499999999999956</v>
      </c>
      <c r="AG33" s="28">
        <f>AA33/C33-1</f>
        <v>-0.014749262536873142</v>
      </c>
      <c r="AH33" s="43">
        <v>-0.032258064516129115</v>
      </c>
      <c r="AI33" s="43">
        <v>-0.08163265306122458</v>
      </c>
      <c r="AJ33" s="43">
        <v>-0.016393442622950838</v>
      </c>
      <c r="AM33" s="60"/>
      <c r="AN33" s="60"/>
      <c r="AO33" s="60"/>
      <c r="AP33" s="62"/>
      <c r="AQ33" s="62"/>
      <c r="AR33" s="62"/>
      <c r="AS33" s="62"/>
      <c r="AT33" s="62"/>
      <c r="AU33" s="62"/>
    </row>
    <row r="34" spans="1:36" ht="30.75" customHeight="1">
      <c r="A34" s="59" t="s">
        <v>57</v>
      </c>
      <c r="B34" s="33">
        <v>0.171</v>
      </c>
      <c r="C34" s="33">
        <v>0.216</v>
      </c>
      <c r="D34" s="51"/>
      <c r="E34" s="57"/>
      <c r="F34" s="57"/>
      <c r="G34" s="50"/>
      <c r="H34" s="33">
        <v>0.172</v>
      </c>
      <c r="I34" s="33">
        <v>0.215</v>
      </c>
      <c r="J34" s="51"/>
      <c r="K34" s="57"/>
      <c r="L34" s="57"/>
      <c r="M34" s="50"/>
      <c r="N34" s="33">
        <v>0.168</v>
      </c>
      <c r="O34" s="33">
        <v>0.211</v>
      </c>
      <c r="P34" s="51"/>
      <c r="Q34" s="57"/>
      <c r="R34" s="57"/>
      <c r="S34" s="50"/>
      <c r="T34" s="33">
        <v>0.168</v>
      </c>
      <c r="U34" s="33">
        <v>0.207</v>
      </c>
      <c r="V34" s="51"/>
      <c r="W34" s="57"/>
      <c r="X34" s="57"/>
      <c r="Y34" s="50"/>
      <c r="Z34" s="33">
        <v>0.165</v>
      </c>
      <c r="AA34" s="33">
        <v>0.205</v>
      </c>
      <c r="AB34" s="35"/>
      <c r="AC34" s="35"/>
      <c r="AD34" s="35"/>
      <c r="AE34" s="35"/>
      <c r="AF34" s="35"/>
      <c r="AG34" s="35"/>
      <c r="AH34" s="36"/>
      <c r="AI34" s="36"/>
      <c r="AJ34" s="36"/>
    </row>
    <row r="35" spans="1:36" ht="30.75" customHeight="1">
      <c r="A35" s="40" t="s">
        <v>31</v>
      </c>
      <c r="B35" s="33">
        <v>0.159</v>
      </c>
      <c r="C35" s="33">
        <v>0.204</v>
      </c>
      <c r="D35" s="52"/>
      <c r="E35" s="56"/>
      <c r="F35" s="56"/>
      <c r="G35" s="53"/>
      <c r="H35" s="33">
        <v>0.161</v>
      </c>
      <c r="I35" s="33">
        <v>0.203</v>
      </c>
      <c r="J35" s="52"/>
      <c r="K35" s="56"/>
      <c r="L35" s="56"/>
      <c r="M35" s="53"/>
      <c r="N35" s="33">
        <v>0.156</v>
      </c>
      <c r="O35" s="33">
        <v>0.199</v>
      </c>
      <c r="P35" s="52"/>
      <c r="Q35" s="56"/>
      <c r="R35" s="56"/>
      <c r="S35" s="53"/>
      <c r="T35" s="33">
        <v>0.156</v>
      </c>
      <c r="U35" s="33">
        <v>0.196</v>
      </c>
      <c r="V35" s="52"/>
      <c r="W35" s="56"/>
      <c r="X35" s="56"/>
      <c r="Y35" s="53"/>
      <c r="Z35" s="33">
        <v>0.154</v>
      </c>
      <c r="AA35" s="33">
        <v>0.194</v>
      </c>
      <c r="AB35" s="35"/>
      <c r="AC35" s="35"/>
      <c r="AD35" s="35"/>
      <c r="AE35" s="35"/>
      <c r="AF35" s="35"/>
      <c r="AG35" s="35"/>
      <c r="AH35" s="36"/>
      <c r="AI35" s="36"/>
      <c r="AJ35" s="36"/>
    </row>
    <row r="36" spans="1:36" ht="30.75" customHeight="1">
      <c r="A36" s="40" t="s">
        <v>32</v>
      </c>
      <c r="B36" s="33">
        <v>0.139</v>
      </c>
      <c r="C36" s="33">
        <v>0.204</v>
      </c>
      <c r="D36" s="54"/>
      <c r="E36" s="58"/>
      <c r="F36" s="58"/>
      <c r="G36" s="55"/>
      <c r="H36" s="33">
        <v>0.141</v>
      </c>
      <c r="I36" s="33">
        <v>0.203</v>
      </c>
      <c r="J36" s="54"/>
      <c r="K36" s="58"/>
      <c r="L36" s="58"/>
      <c r="M36" s="55"/>
      <c r="N36" s="33">
        <v>0.136</v>
      </c>
      <c r="O36" s="33">
        <v>0.199</v>
      </c>
      <c r="P36" s="54"/>
      <c r="Q36" s="58"/>
      <c r="R36" s="58"/>
      <c r="S36" s="55"/>
      <c r="T36" s="33">
        <v>0.137</v>
      </c>
      <c r="U36" s="33">
        <v>0.196</v>
      </c>
      <c r="V36" s="54"/>
      <c r="W36" s="58"/>
      <c r="X36" s="58"/>
      <c r="Y36" s="55"/>
      <c r="Z36" s="33">
        <v>0.135</v>
      </c>
      <c r="AA36" s="33">
        <v>0.194</v>
      </c>
      <c r="AB36" s="35"/>
      <c r="AC36" s="35"/>
      <c r="AD36" s="35"/>
      <c r="AE36" s="35"/>
      <c r="AF36" s="35"/>
      <c r="AG36" s="35"/>
      <c r="AH36" s="36"/>
      <c r="AI36" s="36"/>
      <c r="AJ36" s="36"/>
    </row>
    <row r="37" spans="1:36" ht="15">
      <c r="A37" s="17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8"/>
      <c r="AC37" s="18"/>
      <c r="AD37" s="18"/>
      <c r="AE37" s="18"/>
      <c r="AF37" s="18"/>
      <c r="AG37" s="18"/>
      <c r="AH37" s="20"/>
      <c r="AI37" s="20"/>
      <c r="AJ37" s="20"/>
    </row>
    <row r="38" spans="1:36" ht="15">
      <c r="A38" s="21" t="s">
        <v>47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 ht="15">
      <c r="A39" s="21" t="s">
        <v>37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8"/>
      <c r="AC39" s="18"/>
      <c r="AD39" s="18"/>
      <c r="AE39" s="18"/>
      <c r="AF39" s="18"/>
      <c r="AG39" s="18"/>
      <c r="AH39" s="20"/>
      <c r="AI39" s="20"/>
      <c r="AJ39" s="20"/>
    </row>
    <row r="40" spans="1:36" ht="15.75">
      <c r="A40" s="34" t="s">
        <v>29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3"/>
      <c r="AJ40" s="23"/>
    </row>
    <row r="41" spans="1:36" ht="15.75">
      <c r="A41" s="34" t="s">
        <v>30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</row>
    <row r="42" spans="1:36" ht="15.75">
      <c r="A42" s="34" t="s">
        <v>48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</row>
    <row r="43" spans="1:36" ht="15.75">
      <c r="A43" s="34" t="s">
        <v>49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</row>
    <row r="44" spans="1:36" ht="15.75">
      <c r="A44" s="34" t="s">
        <v>50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</row>
    <row r="45" spans="1:36" ht="15.75">
      <c r="A45" s="34" t="s">
        <v>51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/>
      <c r="AI45" s="24"/>
      <c r="AJ45" s="24"/>
    </row>
    <row r="46" spans="1:36" ht="15.75">
      <c r="A46" s="34" t="s">
        <v>38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</row>
    <row r="47" spans="1:36" ht="15.75">
      <c r="A47" s="39" t="s">
        <v>52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</row>
  </sheetData>
  <sheetProtection/>
  <mergeCells count="21">
    <mergeCell ref="N4:O4"/>
    <mergeCell ref="J4:K4"/>
    <mergeCell ref="R4:S4"/>
    <mergeCell ref="A1:AJ1"/>
    <mergeCell ref="A2:AJ2"/>
    <mergeCell ref="D4:E4"/>
    <mergeCell ref="F4:G4"/>
    <mergeCell ref="L4:M4"/>
    <mergeCell ref="H4:I4"/>
    <mergeCell ref="P3:AJ3"/>
    <mergeCell ref="B3:O3"/>
    <mergeCell ref="AD4:AE4"/>
    <mergeCell ref="B4:C4"/>
    <mergeCell ref="AH5:AJ5"/>
    <mergeCell ref="AB4:AC4"/>
    <mergeCell ref="P4:Q4"/>
    <mergeCell ref="V4:W4"/>
    <mergeCell ref="X4:Y4"/>
    <mergeCell ref="T4:U4"/>
    <mergeCell ref="AF4:AG4"/>
    <mergeCell ref="Z4:AA4"/>
  </mergeCells>
  <printOptions/>
  <pageMargins left="0.2" right="0.2" top="0.25" bottom="0.25" header="0.3" footer="0.3"/>
  <pageSetup fitToWidth="0" fitToHeight="1" horizontalDpi="600" verticalDpi="600" orientation="landscape" paperSize="8" scale="65" r:id="rId1"/>
  <headerFooter>
    <oddHeader>&amp;L&amp;"Calibri"&amp;10&amp;K317100CBUAE Classification: Public&amp;1#</oddHeader>
  </headerFooter>
  <ignoredErrors>
    <ignoredError sqref="B23:W23 X23:AA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sofia.khalid@cbuae.gov.ae</dc:creator>
  <cp:keywords/>
  <dc:description/>
  <cp:lastModifiedBy>Sujil M.Antony</cp:lastModifiedBy>
  <cp:lastPrinted>2021-08-29T05:03:34Z</cp:lastPrinted>
  <dcterms:created xsi:type="dcterms:W3CDTF">2016-06-22T11:02:49Z</dcterms:created>
  <dcterms:modified xsi:type="dcterms:W3CDTF">2022-08-04T11:55:32Z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2022-08-04T11:55:30Z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e202dee6-32f9-4a60-a4b0-5f8e635598a7</vt:lpwstr>
  </property>
  <property fmtid="{D5CDD505-2E9C-101B-9397-08002B2CF9AE}" pid="8" name="MSIP_Label_2f29d493-52b1-4291-ba67-8ef6d501cf33_ContentBits">
    <vt:lpwstr>1</vt:lpwstr>
  </property>
</Properties>
</file>